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P:\--- projekty ---\02522b_KLUB KUS_Turnov\04 --- DPS\--- nástup ---\_profese\_rozpočet\_240225\"/>
    </mc:Choice>
  </mc:AlternateContent>
  <xr:revisionPtr revIDLastSave="0" documentId="13_ncr:1_{AB297FD1-DE93-4C3B-B02D-42F58A1384C9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Rekapitulace stavby" sheetId="1" r:id="rId1"/>
    <sheet name="SO01 - Stavební a bourací..." sheetId="2" r:id="rId2"/>
  </sheets>
  <definedNames>
    <definedName name="_xlnm._FilterDatabase" localSheetId="1" hidden="1">'SO01 - Stavební a bourací...'!$C$139:$L$835</definedName>
    <definedName name="_xlnm.Print_Titles" localSheetId="0">'Rekapitulace stavby'!$92:$92</definedName>
    <definedName name="_xlnm.Print_Titles" localSheetId="1">'SO01 - Stavební a bourací...'!$139:$139</definedName>
    <definedName name="_xlnm.Print_Area" localSheetId="0">'Rekapitulace stavby'!$D$4:$AO$76,'Rekapitulace stavby'!$C$82:$AQ$96</definedName>
    <definedName name="_xlnm.Print_Area" localSheetId="1">'SO01 - Stavební a bourací...'!$C$4:$K$76,'SO01 - Stavební a bourací...'!$C$82:$K$121,'SO01 - Stavební a bourací...'!$C$127:$X$835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6" i="2" l="1"/>
  <c r="K39" i="2"/>
  <c r="K38" i="2"/>
  <c r="BA95" i="1"/>
  <c r="K37" i="2"/>
  <c r="AZ95" i="1" s="1"/>
  <c r="BI834" i="2"/>
  <c r="BH834" i="2"/>
  <c r="BG834" i="2"/>
  <c r="BF834" i="2"/>
  <c r="X834" i="2"/>
  <c r="V834" i="2"/>
  <c r="T834" i="2"/>
  <c r="P834" i="2"/>
  <c r="BI833" i="2"/>
  <c r="BH833" i="2"/>
  <c r="BG833" i="2"/>
  <c r="BF833" i="2"/>
  <c r="X833" i="2"/>
  <c r="V833" i="2"/>
  <c r="T833" i="2"/>
  <c r="P833" i="2"/>
  <c r="BI831" i="2"/>
  <c r="BH831" i="2"/>
  <c r="BG831" i="2"/>
  <c r="BF831" i="2"/>
  <c r="X831" i="2"/>
  <c r="V831" i="2"/>
  <c r="T831" i="2"/>
  <c r="P831" i="2"/>
  <c r="BI812" i="2"/>
  <c r="BH812" i="2"/>
  <c r="BG812" i="2"/>
  <c r="BF812" i="2"/>
  <c r="X812" i="2"/>
  <c r="V812" i="2"/>
  <c r="T812" i="2"/>
  <c r="P812" i="2"/>
  <c r="BI808" i="2"/>
  <c r="BH808" i="2"/>
  <c r="BG808" i="2"/>
  <c r="BF808" i="2"/>
  <c r="X808" i="2"/>
  <c r="V808" i="2"/>
  <c r="T808" i="2"/>
  <c r="P808" i="2"/>
  <c r="BI803" i="2"/>
  <c r="BH803" i="2"/>
  <c r="BG803" i="2"/>
  <c r="BF803" i="2"/>
  <c r="X803" i="2"/>
  <c r="V803" i="2"/>
  <c r="T803" i="2"/>
  <c r="P803" i="2"/>
  <c r="BI799" i="2"/>
  <c r="BH799" i="2"/>
  <c r="BG799" i="2"/>
  <c r="BF799" i="2"/>
  <c r="X799" i="2"/>
  <c r="V799" i="2"/>
  <c r="T799" i="2"/>
  <c r="P799" i="2"/>
  <c r="BI781" i="2"/>
  <c r="BH781" i="2"/>
  <c r="BG781" i="2"/>
  <c r="BF781" i="2"/>
  <c r="X781" i="2"/>
  <c r="V781" i="2"/>
  <c r="T781" i="2"/>
  <c r="P781" i="2"/>
  <c r="BI776" i="2"/>
  <c r="BH776" i="2"/>
  <c r="BG776" i="2"/>
  <c r="BF776" i="2"/>
  <c r="X776" i="2"/>
  <c r="V776" i="2"/>
  <c r="T776" i="2"/>
  <c r="P776" i="2"/>
  <c r="BI769" i="2"/>
  <c r="BH769" i="2"/>
  <c r="BG769" i="2"/>
  <c r="BF769" i="2"/>
  <c r="X769" i="2"/>
  <c r="V769" i="2"/>
  <c r="T769" i="2"/>
  <c r="P769" i="2"/>
  <c r="BI762" i="2"/>
  <c r="BH762" i="2"/>
  <c r="BG762" i="2"/>
  <c r="BF762" i="2"/>
  <c r="X762" i="2"/>
  <c r="V762" i="2"/>
  <c r="T762" i="2"/>
  <c r="P762" i="2"/>
  <c r="BI744" i="2"/>
  <c r="BH744" i="2"/>
  <c r="BG744" i="2"/>
  <c r="BF744" i="2"/>
  <c r="X744" i="2"/>
  <c r="V744" i="2"/>
  <c r="T744" i="2"/>
  <c r="P744" i="2"/>
  <c r="BI734" i="2"/>
  <c r="BH734" i="2"/>
  <c r="BG734" i="2"/>
  <c r="BF734" i="2"/>
  <c r="X734" i="2"/>
  <c r="X724" i="2"/>
  <c r="V734" i="2"/>
  <c r="T734" i="2"/>
  <c r="P734" i="2"/>
  <c r="BI728" i="2"/>
  <c r="BH728" i="2"/>
  <c r="BG728" i="2"/>
  <c r="BF728" i="2"/>
  <c r="X728" i="2"/>
  <c r="V728" i="2"/>
  <c r="T728" i="2"/>
  <c r="P728" i="2"/>
  <c r="BI725" i="2"/>
  <c r="BH725" i="2"/>
  <c r="BG725" i="2"/>
  <c r="BF725" i="2"/>
  <c r="X725" i="2"/>
  <c r="V725" i="2"/>
  <c r="V724" i="2" s="1"/>
  <c r="T725" i="2"/>
  <c r="T724" i="2" s="1"/>
  <c r="P725" i="2"/>
  <c r="BI722" i="2"/>
  <c r="BH722" i="2"/>
  <c r="BG722" i="2"/>
  <c r="BF722" i="2"/>
  <c r="X722" i="2"/>
  <c r="V722" i="2"/>
  <c r="T722" i="2"/>
  <c r="P722" i="2"/>
  <c r="BI716" i="2"/>
  <c r="BH716" i="2"/>
  <c r="BG716" i="2"/>
  <c r="BF716" i="2"/>
  <c r="X716" i="2"/>
  <c r="V716" i="2"/>
  <c r="T716" i="2"/>
  <c r="P716" i="2"/>
  <c r="BI709" i="2"/>
  <c r="BH709" i="2"/>
  <c r="BG709" i="2"/>
  <c r="BF709" i="2"/>
  <c r="X709" i="2"/>
  <c r="V709" i="2"/>
  <c r="T709" i="2"/>
  <c r="P709" i="2"/>
  <c r="BI702" i="2"/>
  <c r="BH702" i="2"/>
  <c r="BG702" i="2"/>
  <c r="BF702" i="2"/>
  <c r="X702" i="2"/>
  <c r="V702" i="2"/>
  <c r="T702" i="2"/>
  <c r="P702" i="2"/>
  <c r="BI695" i="2"/>
  <c r="BH695" i="2"/>
  <c r="BG695" i="2"/>
  <c r="BF695" i="2"/>
  <c r="X695" i="2"/>
  <c r="V695" i="2"/>
  <c r="T695" i="2"/>
  <c r="P695" i="2"/>
  <c r="BI688" i="2"/>
  <c r="BH688" i="2"/>
  <c r="BG688" i="2"/>
  <c r="BF688" i="2"/>
  <c r="X688" i="2"/>
  <c r="V688" i="2"/>
  <c r="T688" i="2"/>
  <c r="P688" i="2"/>
  <c r="BI682" i="2"/>
  <c r="BH682" i="2"/>
  <c r="BG682" i="2"/>
  <c r="BF682" i="2"/>
  <c r="X682" i="2"/>
  <c r="V682" i="2"/>
  <c r="T682" i="2"/>
  <c r="P682" i="2"/>
  <c r="BI675" i="2"/>
  <c r="BH675" i="2"/>
  <c r="BG675" i="2"/>
  <c r="BF675" i="2"/>
  <c r="X675" i="2"/>
  <c r="V675" i="2"/>
  <c r="T675" i="2"/>
  <c r="P675" i="2"/>
  <c r="BI669" i="2"/>
  <c r="BH669" i="2"/>
  <c r="BG669" i="2"/>
  <c r="BF669" i="2"/>
  <c r="X669" i="2"/>
  <c r="V669" i="2"/>
  <c r="T669" i="2"/>
  <c r="P669" i="2"/>
  <c r="BI662" i="2"/>
  <c r="BH662" i="2"/>
  <c r="BG662" i="2"/>
  <c r="BF662" i="2"/>
  <c r="X662" i="2"/>
  <c r="V662" i="2"/>
  <c r="T662" i="2"/>
  <c r="P662" i="2"/>
  <c r="BI655" i="2"/>
  <c r="BH655" i="2"/>
  <c r="BG655" i="2"/>
  <c r="BF655" i="2"/>
  <c r="X655" i="2"/>
  <c r="V655" i="2"/>
  <c r="T655" i="2"/>
  <c r="P655" i="2"/>
  <c r="BI648" i="2"/>
  <c r="BH648" i="2"/>
  <c r="BG648" i="2"/>
  <c r="BF648" i="2"/>
  <c r="X648" i="2"/>
  <c r="V648" i="2"/>
  <c r="T648" i="2"/>
  <c r="P648" i="2"/>
  <c r="BI645" i="2"/>
  <c r="BH645" i="2"/>
  <c r="BG645" i="2"/>
  <c r="BF645" i="2"/>
  <c r="X645" i="2"/>
  <c r="V645" i="2"/>
  <c r="T645" i="2"/>
  <c r="P645" i="2"/>
  <c r="BI641" i="2"/>
  <c r="BH641" i="2"/>
  <c r="BG641" i="2"/>
  <c r="BF641" i="2"/>
  <c r="X641" i="2"/>
  <c r="V641" i="2"/>
  <c r="T641" i="2"/>
  <c r="P641" i="2"/>
  <c r="BI626" i="2"/>
  <c r="BH626" i="2"/>
  <c r="BG626" i="2"/>
  <c r="BF626" i="2"/>
  <c r="X626" i="2"/>
  <c r="V626" i="2"/>
  <c r="T626" i="2"/>
  <c r="P626" i="2"/>
  <c r="BI611" i="2"/>
  <c r="BH611" i="2"/>
  <c r="BG611" i="2"/>
  <c r="BF611" i="2"/>
  <c r="X611" i="2"/>
  <c r="V611" i="2"/>
  <c r="T611" i="2"/>
  <c r="P611" i="2"/>
  <c r="BI597" i="2"/>
  <c r="BH597" i="2"/>
  <c r="BG597" i="2"/>
  <c r="BF597" i="2"/>
  <c r="X597" i="2"/>
  <c r="V597" i="2"/>
  <c r="T597" i="2"/>
  <c r="P597" i="2"/>
  <c r="BI582" i="2"/>
  <c r="BH582" i="2"/>
  <c r="BG582" i="2"/>
  <c r="BF582" i="2"/>
  <c r="X582" i="2"/>
  <c r="V582" i="2"/>
  <c r="T582" i="2"/>
  <c r="P582" i="2"/>
  <c r="BI567" i="2"/>
  <c r="BH567" i="2"/>
  <c r="BG567" i="2"/>
  <c r="BF567" i="2"/>
  <c r="X567" i="2"/>
  <c r="V567" i="2"/>
  <c r="T567" i="2"/>
  <c r="P567" i="2"/>
  <c r="BI552" i="2"/>
  <c r="BH552" i="2"/>
  <c r="BG552" i="2"/>
  <c r="BF552" i="2"/>
  <c r="X552" i="2"/>
  <c r="V552" i="2"/>
  <c r="T552" i="2"/>
  <c r="P552" i="2"/>
  <c r="BI549" i="2"/>
  <c r="BH549" i="2"/>
  <c r="BG549" i="2"/>
  <c r="BF549" i="2"/>
  <c r="X549" i="2"/>
  <c r="V549" i="2"/>
  <c r="T549" i="2"/>
  <c r="P549" i="2"/>
  <c r="BI536" i="2"/>
  <c r="BH536" i="2"/>
  <c r="BG536" i="2"/>
  <c r="BF536" i="2"/>
  <c r="X536" i="2"/>
  <c r="V536" i="2"/>
  <c r="T536" i="2"/>
  <c r="P536" i="2"/>
  <c r="BI533" i="2"/>
  <c r="BH533" i="2"/>
  <c r="BG533" i="2"/>
  <c r="BF533" i="2"/>
  <c r="X533" i="2"/>
  <c r="V533" i="2"/>
  <c r="T533" i="2"/>
  <c r="P533" i="2"/>
  <c r="BI527" i="2"/>
  <c r="BH527" i="2"/>
  <c r="BG527" i="2"/>
  <c r="BF527" i="2"/>
  <c r="X527" i="2"/>
  <c r="V527" i="2"/>
  <c r="T527" i="2"/>
  <c r="P527" i="2"/>
  <c r="BI521" i="2"/>
  <c r="BH521" i="2"/>
  <c r="BG521" i="2"/>
  <c r="BF521" i="2"/>
  <c r="X521" i="2"/>
  <c r="V521" i="2"/>
  <c r="T521" i="2"/>
  <c r="P521" i="2"/>
  <c r="BI515" i="2"/>
  <c r="BH515" i="2"/>
  <c r="BG515" i="2"/>
  <c r="BF515" i="2"/>
  <c r="X515" i="2"/>
  <c r="V515" i="2"/>
  <c r="T515" i="2"/>
  <c r="P515" i="2"/>
  <c r="BI509" i="2"/>
  <c r="BH509" i="2"/>
  <c r="BG509" i="2"/>
  <c r="BF509" i="2"/>
  <c r="X509" i="2"/>
  <c r="V509" i="2"/>
  <c r="T509" i="2"/>
  <c r="P509" i="2"/>
  <c r="BI503" i="2"/>
  <c r="BH503" i="2"/>
  <c r="BG503" i="2"/>
  <c r="BF503" i="2"/>
  <c r="X503" i="2"/>
  <c r="V503" i="2"/>
  <c r="T503" i="2"/>
  <c r="P503" i="2"/>
  <c r="BI500" i="2"/>
  <c r="BH500" i="2"/>
  <c r="BG500" i="2"/>
  <c r="BF500" i="2"/>
  <c r="X500" i="2"/>
  <c r="V500" i="2"/>
  <c r="T500" i="2"/>
  <c r="P500" i="2"/>
  <c r="BI496" i="2"/>
  <c r="BH496" i="2"/>
  <c r="BG496" i="2"/>
  <c r="BF496" i="2"/>
  <c r="X496" i="2"/>
  <c r="V496" i="2"/>
  <c r="T496" i="2"/>
  <c r="P496" i="2"/>
  <c r="BI489" i="2"/>
  <c r="BH489" i="2"/>
  <c r="BG489" i="2"/>
  <c r="BF489" i="2"/>
  <c r="X489" i="2"/>
  <c r="V489" i="2"/>
  <c r="T489" i="2"/>
  <c r="P489" i="2"/>
  <c r="BI486" i="2"/>
  <c r="BH486" i="2"/>
  <c r="BG486" i="2"/>
  <c r="BF486" i="2"/>
  <c r="X486" i="2"/>
  <c r="V486" i="2"/>
  <c r="T486" i="2"/>
  <c r="P486" i="2"/>
  <c r="BI482" i="2"/>
  <c r="BH482" i="2"/>
  <c r="BG482" i="2"/>
  <c r="BF482" i="2"/>
  <c r="X482" i="2"/>
  <c r="V482" i="2"/>
  <c r="T482" i="2"/>
  <c r="P482" i="2"/>
  <c r="BI477" i="2"/>
  <c r="BH477" i="2"/>
  <c r="BG477" i="2"/>
  <c r="BF477" i="2"/>
  <c r="X477" i="2"/>
  <c r="V477" i="2"/>
  <c r="T477" i="2"/>
  <c r="P477" i="2"/>
  <c r="BI471" i="2"/>
  <c r="BH471" i="2"/>
  <c r="BG471" i="2"/>
  <c r="BF471" i="2"/>
  <c r="X471" i="2"/>
  <c r="V471" i="2"/>
  <c r="T471" i="2"/>
  <c r="P471" i="2"/>
  <c r="BI466" i="2"/>
  <c r="BH466" i="2"/>
  <c r="BG466" i="2"/>
  <c r="BF466" i="2"/>
  <c r="X466" i="2"/>
  <c r="V466" i="2"/>
  <c r="T466" i="2"/>
  <c r="P466" i="2"/>
  <c r="BI462" i="2"/>
  <c r="BH462" i="2"/>
  <c r="BG462" i="2"/>
  <c r="BF462" i="2"/>
  <c r="X462" i="2"/>
  <c r="V462" i="2"/>
  <c r="T462" i="2"/>
  <c r="P462" i="2"/>
  <c r="BI459" i="2"/>
  <c r="BH459" i="2"/>
  <c r="BG459" i="2"/>
  <c r="BF459" i="2"/>
  <c r="X459" i="2"/>
  <c r="V459" i="2"/>
  <c r="T459" i="2"/>
  <c r="P459" i="2"/>
  <c r="BI455" i="2"/>
  <c r="BH455" i="2"/>
  <c r="BG455" i="2"/>
  <c r="BF455" i="2"/>
  <c r="X455" i="2"/>
  <c r="V455" i="2"/>
  <c r="T455" i="2"/>
  <c r="P455" i="2"/>
  <c r="BI454" i="2"/>
  <c r="BH454" i="2"/>
  <c r="BG454" i="2"/>
  <c r="BF454" i="2"/>
  <c r="X454" i="2"/>
  <c r="V454" i="2"/>
  <c r="T454" i="2"/>
  <c r="P454" i="2"/>
  <c r="BI450" i="2"/>
  <c r="BH450" i="2"/>
  <c r="BG450" i="2"/>
  <c r="BF450" i="2"/>
  <c r="X450" i="2"/>
  <c r="V450" i="2"/>
  <c r="T450" i="2"/>
  <c r="P450" i="2"/>
  <c r="BI445" i="2"/>
  <c r="BH445" i="2"/>
  <c r="BG445" i="2"/>
  <c r="BF445" i="2"/>
  <c r="X445" i="2"/>
  <c r="V445" i="2"/>
  <c r="T445" i="2"/>
  <c r="P445" i="2"/>
  <c r="BI440" i="2"/>
  <c r="BH440" i="2"/>
  <c r="BG440" i="2"/>
  <c r="BF440" i="2"/>
  <c r="X440" i="2"/>
  <c r="V440" i="2"/>
  <c r="T440" i="2"/>
  <c r="P440" i="2"/>
  <c r="BI437" i="2"/>
  <c r="BH437" i="2"/>
  <c r="BG437" i="2"/>
  <c r="BF437" i="2"/>
  <c r="X437" i="2"/>
  <c r="V437" i="2"/>
  <c r="T437" i="2"/>
  <c r="P437" i="2"/>
  <c r="BI431" i="2"/>
  <c r="BH431" i="2"/>
  <c r="BG431" i="2"/>
  <c r="BF431" i="2"/>
  <c r="X431" i="2"/>
  <c r="V431" i="2"/>
  <c r="T431" i="2"/>
  <c r="P431" i="2"/>
  <c r="BI425" i="2"/>
  <c r="BH425" i="2"/>
  <c r="BG425" i="2"/>
  <c r="BF425" i="2"/>
  <c r="X425" i="2"/>
  <c r="V425" i="2"/>
  <c r="T425" i="2"/>
  <c r="P425" i="2"/>
  <c r="BI419" i="2"/>
  <c r="BH419" i="2"/>
  <c r="BG419" i="2"/>
  <c r="BF419" i="2"/>
  <c r="X419" i="2"/>
  <c r="V419" i="2"/>
  <c r="T419" i="2"/>
  <c r="P419" i="2"/>
  <c r="BI413" i="2"/>
  <c r="BH413" i="2"/>
  <c r="BG413" i="2"/>
  <c r="BF413" i="2"/>
  <c r="X413" i="2"/>
  <c r="V413" i="2"/>
  <c r="T413" i="2"/>
  <c r="P413" i="2"/>
  <c r="BI405" i="2"/>
  <c r="BH405" i="2"/>
  <c r="BG405" i="2"/>
  <c r="BF405" i="2"/>
  <c r="X405" i="2"/>
  <c r="V405" i="2"/>
  <c r="T405" i="2"/>
  <c r="P405" i="2"/>
  <c r="BI401" i="2"/>
  <c r="BH401" i="2"/>
  <c r="BG401" i="2"/>
  <c r="BF401" i="2"/>
  <c r="X401" i="2"/>
  <c r="V401" i="2"/>
  <c r="T401" i="2"/>
  <c r="P401" i="2"/>
  <c r="BI395" i="2"/>
  <c r="BH395" i="2"/>
  <c r="BG395" i="2"/>
  <c r="BF395" i="2"/>
  <c r="X395" i="2"/>
  <c r="V395" i="2"/>
  <c r="T395" i="2"/>
  <c r="P395" i="2"/>
  <c r="BI389" i="2"/>
  <c r="BH389" i="2"/>
  <c r="BG389" i="2"/>
  <c r="BF389" i="2"/>
  <c r="X389" i="2"/>
  <c r="V389" i="2"/>
  <c r="T389" i="2"/>
  <c r="P389" i="2"/>
  <c r="BI384" i="2"/>
  <c r="BH384" i="2"/>
  <c r="BG384" i="2"/>
  <c r="BF384" i="2"/>
  <c r="X384" i="2"/>
  <c r="V384" i="2"/>
  <c r="T384" i="2"/>
  <c r="P384" i="2"/>
  <c r="BI378" i="2"/>
  <c r="BH378" i="2"/>
  <c r="BG378" i="2"/>
  <c r="BF378" i="2"/>
  <c r="X378" i="2"/>
  <c r="V378" i="2"/>
  <c r="T378" i="2"/>
  <c r="P378" i="2"/>
  <c r="BI375" i="2"/>
  <c r="BH375" i="2"/>
  <c r="BG375" i="2"/>
  <c r="BF375" i="2"/>
  <c r="X375" i="2"/>
  <c r="V375" i="2"/>
  <c r="T375" i="2"/>
  <c r="P375" i="2"/>
  <c r="BI370" i="2"/>
  <c r="BH370" i="2"/>
  <c r="BG370" i="2"/>
  <c r="BF370" i="2"/>
  <c r="X370" i="2"/>
  <c r="V370" i="2"/>
  <c r="T370" i="2"/>
  <c r="P370" i="2"/>
  <c r="BI366" i="2"/>
  <c r="BH366" i="2"/>
  <c r="BG366" i="2"/>
  <c r="BF366" i="2"/>
  <c r="X366" i="2"/>
  <c r="V366" i="2"/>
  <c r="T366" i="2"/>
  <c r="P366" i="2"/>
  <c r="BI362" i="2"/>
  <c r="BH362" i="2"/>
  <c r="BG362" i="2"/>
  <c r="BF362" i="2"/>
  <c r="X362" i="2"/>
  <c r="V362" i="2"/>
  <c r="T362" i="2"/>
  <c r="P362" i="2"/>
  <c r="BI358" i="2"/>
  <c r="BH358" i="2"/>
  <c r="BG358" i="2"/>
  <c r="BF358" i="2"/>
  <c r="X358" i="2"/>
  <c r="V358" i="2"/>
  <c r="T358" i="2"/>
  <c r="P358" i="2"/>
  <c r="K107" i="2"/>
  <c r="J107" i="2"/>
  <c r="I107" i="2"/>
  <c r="BI354" i="2"/>
  <c r="BH354" i="2"/>
  <c r="BG354" i="2"/>
  <c r="BF354" i="2"/>
  <c r="X354" i="2"/>
  <c r="V354" i="2"/>
  <c r="T354" i="2"/>
  <c r="P354" i="2"/>
  <c r="BK354" i="2" s="1"/>
  <c r="BI348" i="2"/>
  <c r="BH348" i="2"/>
  <c r="BG348" i="2"/>
  <c r="BF348" i="2"/>
  <c r="X348" i="2"/>
  <c r="V348" i="2"/>
  <c r="T348" i="2"/>
  <c r="P348" i="2"/>
  <c r="BI342" i="2"/>
  <c r="BH342" i="2"/>
  <c r="BG342" i="2"/>
  <c r="BF342" i="2"/>
  <c r="X342" i="2"/>
  <c r="V342" i="2"/>
  <c r="T342" i="2"/>
  <c r="P342" i="2"/>
  <c r="BI336" i="2"/>
  <c r="BH336" i="2"/>
  <c r="BG336" i="2"/>
  <c r="BF336" i="2"/>
  <c r="X336" i="2"/>
  <c r="V336" i="2"/>
  <c r="T336" i="2"/>
  <c r="P336" i="2"/>
  <c r="BI330" i="2"/>
  <c r="BH330" i="2"/>
  <c r="BG330" i="2"/>
  <c r="BF330" i="2"/>
  <c r="X330" i="2"/>
  <c r="V330" i="2"/>
  <c r="T330" i="2"/>
  <c r="P330" i="2"/>
  <c r="BI327" i="2"/>
  <c r="BH327" i="2"/>
  <c r="BG327" i="2"/>
  <c r="BF327" i="2"/>
  <c r="X327" i="2"/>
  <c r="V327" i="2"/>
  <c r="T327" i="2"/>
  <c r="P327" i="2"/>
  <c r="BI322" i="2"/>
  <c r="BH322" i="2"/>
  <c r="BG322" i="2"/>
  <c r="BF322" i="2"/>
  <c r="X322" i="2"/>
  <c r="V322" i="2"/>
  <c r="T322" i="2"/>
  <c r="P322" i="2"/>
  <c r="BI316" i="2"/>
  <c r="BH316" i="2"/>
  <c r="BG316" i="2"/>
  <c r="BF316" i="2"/>
  <c r="X316" i="2"/>
  <c r="V316" i="2"/>
  <c r="T316" i="2"/>
  <c r="P316" i="2"/>
  <c r="BI312" i="2"/>
  <c r="BH312" i="2"/>
  <c r="BG312" i="2"/>
  <c r="BF312" i="2"/>
  <c r="X312" i="2"/>
  <c r="X311" i="2" s="1"/>
  <c r="V312" i="2"/>
  <c r="V311" i="2"/>
  <c r="T312" i="2"/>
  <c r="T311" i="2" s="1"/>
  <c r="P312" i="2"/>
  <c r="BI309" i="2"/>
  <c r="BH309" i="2"/>
  <c r="BG309" i="2"/>
  <c r="BF309" i="2"/>
  <c r="X309" i="2"/>
  <c r="V309" i="2"/>
  <c r="T309" i="2"/>
  <c r="P309" i="2"/>
  <c r="BI305" i="2"/>
  <c r="BH305" i="2"/>
  <c r="BG305" i="2"/>
  <c r="BF305" i="2"/>
  <c r="X305" i="2"/>
  <c r="V305" i="2"/>
  <c r="T305" i="2"/>
  <c r="P305" i="2"/>
  <c r="BI303" i="2"/>
  <c r="BH303" i="2"/>
  <c r="BG303" i="2"/>
  <c r="BF303" i="2"/>
  <c r="X303" i="2"/>
  <c r="V303" i="2"/>
  <c r="T303" i="2"/>
  <c r="P303" i="2"/>
  <c r="BI301" i="2"/>
  <c r="BH301" i="2"/>
  <c r="BG301" i="2"/>
  <c r="BF301" i="2"/>
  <c r="X301" i="2"/>
  <c r="V301" i="2"/>
  <c r="T301" i="2"/>
  <c r="P301" i="2"/>
  <c r="BI299" i="2"/>
  <c r="BH299" i="2"/>
  <c r="BG299" i="2"/>
  <c r="BF299" i="2"/>
  <c r="X299" i="2"/>
  <c r="V299" i="2"/>
  <c r="T299" i="2"/>
  <c r="P299" i="2"/>
  <c r="BI287" i="2"/>
  <c r="BH287" i="2"/>
  <c r="BG287" i="2"/>
  <c r="BF287" i="2"/>
  <c r="X287" i="2"/>
  <c r="V287" i="2"/>
  <c r="T287" i="2"/>
  <c r="P287" i="2"/>
  <c r="BI276" i="2"/>
  <c r="BH276" i="2"/>
  <c r="BG276" i="2"/>
  <c r="BF276" i="2"/>
  <c r="X276" i="2"/>
  <c r="V276" i="2"/>
  <c r="T276" i="2"/>
  <c r="P276" i="2"/>
  <c r="BI271" i="2"/>
  <c r="BH271" i="2"/>
  <c r="BG271" i="2"/>
  <c r="BF271" i="2"/>
  <c r="X271" i="2"/>
  <c r="V271" i="2"/>
  <c r="T271" i="2"/>
  <c r="P271" i="2"/>
  <c r="BI260" i="2"/>
  <c r="BH260" i="2"/>
  <c r="BG260" i="2"/>
  <c r="BF260" i="2"/>
  <c r="X260" i="2"/>
  <c r="V260" i="2"/>
  <c r="T260" i="2"/>
  <c r="P260" i="2"/>
  <c r="BI255" i="2"/>
  <c r="BH255" i="2"/>
  <c r="BG255" i="2"/>
  <c r="BF255" i="2"/>
  <c r="X255" i="2"/>
  <c r="V255" i="2"/>
  <c r="T255" i="2"/>
  <c r="P255" i="2"/>
  <c r="BI250" i="2"/>
  <c r="BH250" i="2"/>
  <c r="BG250" i="2"/>
  <c r="BF250" i="2"/>
  <c r="X250" i="2"/>
  <c r="V250" i="2"/>
  <c r="T250" i="2"/>
  <c r="P250" i="2"/>
  <c r="BI244" i="2"/>
  <c r="BH244" i="2"/>
  <c r="BG244" i="2"/>
  <c r="BF244" i="2"/>
  <c r="X244" i="2"/>
  <c r="V244" i="2"/>
  <c r="T244" i="2"/>
  <c r="P244" i="2"/>
  <c r="BI239" i="2"/>
  <c r="BH239" i="2"/>
  <c r="BG239" i="2"/>
  <c r="BF239" i="2"/>
  <c r="X239" i="2"/>
  <c r="V239" i="2"/>
  <c r="T239" i="2"/>
  <c r="P239" i="2"/>
  <c r="BI229" i="2"/>
  <c r="BH229" i="2"/>
  <c r="BG229" i="2"/>
  <c r="BF229" i="2"/>
  <c r="X229" i="2"/>
  <c r="V229" i="2"/>
  <c r="T229" i="2"/>
  <c r="P229" i="2"/>
  <c r="BI223" i="2"/>
  <c r="BH223" i="2"/>
  <c r="BG223" i="2"/>
  <c r="BF223" i="2"/>
  <c r="X223" i="2"/>
  <c r="V223" i="2"/>
  <c r="T223" i="2"/>
  <c r="P223" i="2"/>
  <c r="BI215" i="2"/>
  <c r="BH215" i="2"/>
  <c r="BG215" i="2"/>
  <c r="BF215" i="2"/>
  <c r="X215" i="2"/>
  <c r="V215" i="2"/>
  <c r="T215" i="2"/>
  <c r="P215" i="2"/>
  <c r="BI210" i="2"/>
  <c r="BH210" i="2"/>
  <c r="BG210" i="2"/>
  <c r="BF210" i="2"/>
  <c r="X210" i="2"/>
  <c r="V210" i="2"/>
  <c r="T210" i="2"/>
  <c r="P210" i="2"/>
  <c r="BI205" i="2"/>
  <c r="BH205" i="2"/>
  <c r="BG205" i="2"/>
  <c r="BF205" i="2"/>
  <c r="X205" i="2"/>
  <c r="V205" i="2"/>
  <c r="T205" i="2"/>
  <c r="P205" i="2"/>
  <c r="BI199" i="2"/>
  <c r="BH199" i="2"/>
  <c r="BG199" i="2"/>
  <c r="BF199" i="2"/>
  <c r="X199" i="2"/>
  <c r="V199" i="2"/>
  <c r="T199" i="2"/>
  <c r="P199" i="2"/>
  <c r="BI193" i="2"/>
  <c r="BH193" i="2"/>
  <c r="BG193" i="2"/>
  <c r="BF193" i="2"/>
  <c r="X193" i="2"/>
  <c r="V193" i="2"/>
  <c r="T193" i="2"/>
  <c r="P193" i="2"/>
  <c r="BI189" i="2"/>
  <c r="BH189" i="2"/>
  <c r="BG189" i="2"/>
  <c r="BF189" i="2"/>
  <c r="X189" i="2"/>
  <c r="V189" i="2"/>
  <c r="T189" i="2"/>
  <c r="P189" i="2"/>
  <c r="BI185" i="2"/>
  <c r="BH185" i="2"/>
  <c r="BG185" i="2"/>
  <c r="BF185" i="2"/>
  <c r="X185" i="2"/>
  <c r="V185" i="2"/>
  <c r="T185" i="2"/>
  <c r="P185" i="2"/>
  <c r="BI179" i="2"/>
  <c r="BH179" i="2"/>
  <c r="BG179" i="2"/>
  <c r="BF179" i="2"/>
  <c r="X179" i="2"/>
  <c r="V179" i="2"/>
  <c r="T179" i="2"/>
  <c r="P179" i="2"/>
  <c r="BI170" i="2"/>
  <c r="BH170" i="2"/>
  <c r="BG170" i="2"/>
  <c r="BF170" i="2"/>
  <c r="X170" i="2"/>
  <c r="V170" i="2"/>
  <c r="T170" i="2"/>
  <c r="P170" i="2"/>
  <c r="BI166" i="2"/>
  <c r="BH166" i="2"/>
  <c r="BG166" i="2"/>
  <c r="BF166" i="2"/>
  <c r="X166" i="2"/>
  <c r="X165" i="2"/>
  <c r="V166" i="2"/>
  <c r="V165" i="2" s="1"/>
  <c r="T166" i="2"/>
  <c r="T165" i="2"/>
  <c r="P166" i="2"/>
  <c r="BI161" i="2"/>
  <c r="BH161" i="2"/>
  <c r="BG161" i="2"/>
  <c r="BF161" i="2"/>
  <c r="X161" i="2"/>
  <c r="V161" i="2"/>
  <c r="T161" i="2"/>
  <c r="P161" i="2"/>
  <c r="BI156" i="2"/>
  <c r="BH156" i="2"/>
  <c r="BG156" i="2"/>
  <c r="BF156" i="2"/>
  <c r="X156" i="2"/>
  <c r="V156" i="2"/>
  <c r="T156" i="2"/>
  <c r="P156" i="2"/>
  <c r="BI154" i="2"/>
  <c r="BH154" i="2"/>
  <c r="BG154" i="2"/>
  <c r="BF154" i="2"/>
  <c r="X154" i="2"/>
  <c r="V154" i="2"/>
  <c r="T154" i="2"/>
  <c r="P154" i="2"/>
  <c r="BI151" i="2"/>
  <c r="BH151" i="2"/>
  <c r="BG151" i="2"/>
  <c r="BF151" i="2"/>
  <c r="X151" i="2"/>
  <c r="V151" i="2"/>
  <c r="T151" i="2"/>
  <c r="P151" i="2"/>
  <c r="BI147" i="2"/>
  <c r="BH147" i="2"/>
  <c r="BG147" i="2"/>
  <c r="BF147" i="2"/>
  <c r="X147" i="2"/>
  <c r="V147" i="2"/>
  <c r="T147" i="2"/>
  <c r="P147" i="2"/>
  <c r="K147" i="2" s="1"/>
  <c r="BE147" i="2" s="1"/>
  <c r="BI143" i="2"/>
  <c r="BH143" i="2"/>
  <c r="BG143" i="2"/>
  <c r="BF143" i="2"/>
  <c r="X143" i="2"/>
  <c r="V143" i="2"/>
  <c r="T143" i="2"/>
  <c r="P143" i="2"/>
  <c r="BK143" i="2" s="1"/>
  <c r="F134" i="2"/>
  <c r="E132" i="2"/>
  <c r="F89" i="2"/>
  <c r="E87" i="2"/>
  <c r="J24" i="2"/>
  <c r="E24" i="2"/>
  <c r="J92" i="2" s="1"/>
  <c r="J23" i="2"/>
  <c r="J21" i="2"/>
  <c r="E21" i="2"/>
  <c r="J136" i="2" s="1"/>
  <c r="J20" i="2"/>
  <c r="J18" i="2"/>
  <c r="E18" i="2"/>
  <c r="F92" i="2" s="1"/>
  <c r="J17" i="2"/>
  <c r="J15" i="2"/>
  <c r="E15" i="2"/>
  <c r="F91" i="2" s="1"/>
  <c r="J14" i="2"/>
  <c r="E7" i="2"/>
  <c r="E130" i="2" s="1"/>
  <c r="L90" i="1"/>
  <c r="AM90" i="1"/>
  <c r="AM89" i="1"/>
  <c r="L89" i="1"/>
  <c r="AM87" i="1"/>
  <c r="L87" i="1"/>
  <c r="L85" i="1"/>
  <c r="L84" i="1"/>
  <c r="Q389" i="2"/>
  <c r="R342" i="2"/>
  <c r="R239" i="2"/>
  <c r="R776" i="2"/>
  <c r="Q744" i="2"/>
  <c r="R722" i="2"/>
  <c r="Q695" i="2"/>
  <c r="Q641" i="2"/>
  <c r="Q567" i="2"/>
  <c r="R521" i="2"/>
  <c r="Q482" i="2"/>
  <c r="R437" i="2"/>
  <c r="Q330" i="2"/>
  <c r="Q271" i="2"/>
  <c r="Q170" i="2"/>
  <c r="R812" i="2"/>
  <c r="Q527" i="2"/>
  <c r="R471" i="2"/>
  <c r="Q413" i="2"/>
  <c r="Q378" i="2"/>
  <c r="R309" i="2"/>
  <c r="Q276" i="2"/>
  <c r="Q205" i="2"/>
  <c r="BK682" i="2"/>
  <c r="BK722" i="2"/>
  <c r="BK716" i="2"/>
  <c r="BK322" i="2"/>
  <c r="BK808" i="2"/>
  <c r="BK299" i="2"/>
  <c r="K781" i="2"/>
  <c r="BE781" i="2" s="1"/>
  <c r="BK655" i="2"/>
  <c r="BK489" i="2"/>
  <c r="BK303" i="2"/>
  <c r="K215" i="2"/>
  <c r="BE215" i="2" s="1"/>
  <c r="BK799" i="2"/>
  <c r="K645" i="2"/>
  <c r="BE645" i="2" s="1"/>
  <c r="BK454" i="2"/>
  <c r="K648" i="2"/>
  <c r="BE648" i="2"/>
  <c r="BK312" i="2"/>
  <c r="K695" i="2"/>
  <c r="BE695" i="2"/>
  <c r="K366" i="2"/>
  <c r="BE366" i="2" s="1"/>
  <c r="K611" i="2"/>
  <c r="BE611" i="2"/>
  <c r="K348" i="2"/>
  <c r="BE348" i="2" s="1"/>
  <c r="K552" i="2"/>
  <c r="BE552" i="2"/>
  <c r="BK244" i="2"/>
  <c r="R327" i="2"/>
  <c r="Q250" i="2"/>
  <c r="Q166" i="2"/>
  <c r="Q143" i="2"/>
  <c r="R549" i="2"/>
  <c r="R466" i="2"/>
  <c r="R395" i="2"/>
  <c r="R358" i="2"/>
  <c r="R255" i="2"/>
  <c r="R166" i="2"/>
  <c r="Q769" i="2"/>
  <c r="Q734" i="2"/>
  <c r="R716" i="2"/>
  <c r="Q688" i="2"/>
  <c r="Q626" i="2"/>
  <c r="Q549" i="2"/>
  <c r="Q503" i="2"/>
  <c r="R454" i="2"/>
  <c r="R348" i="2"/>
  <c r="R260" i="2"/>
  <c r="R185" i="2"/>
  <c r="Q147" i="2"/>
  <c r="R831" i="2"/>
  <c r="Q799" i="2"/>
  <c r="R503" i="2"/>
  <c r="Q419" i="2"/>
  <c r="R354" i="2"/>
  <c r="Q299" i="2"/>
  <c r="R223" i="2"/>
  <c r="Q154" i="2"/>
  <c r="K210" i="2"/>
  <c r="BE210" i="2" s="1"/>
  <c r="K316" i="2"/>
  <c r="BE316" i="2" s="1"/>
  <c r="BK486" i="2"/>
  <c r="BK301" i="2"/>
  <c r="R401" i="2"/>
  <c r="Q301" i="2"/>
  <c r="Q156" i="2"/>
  <c r="Q776" i="2"/>
  <c r="R734" i="2"/>
  <c r="Q716" i="2"/>
  <c r="Q675" i="2"/>
  <c r="Q611" i="2"/>
  <c r="R536" i="2"/>
  <c r="R477" i="2"/>
  <c r="Q362" i="2"/>
  <c r="Q303" i="2"/>
  <c r="Q189" i="2"/>
  <c r="Q833" i="2"/>
  <c r="R799" i="2"/>
  <c r="K521" i="2"/>
  <c r="Q455" i="2"/>
  <c r="R389" i="2"/>
  <c r="R316" i="2"/>
  <c r="Q229" i="2"/>
  <c r="Q179" i="2"/>
  <c r="BK641" i="2"/>
  <c r="BK734" i="2"/>
  <c r="K250" i="2"/>
  <c r="BE250" i="2" s="1"/>
  <c r="BK401" i="2"/>
  <c r="K309" i="2"/>
  <c r="BE309" i="2" s="1"/>
  <c r="BK482" i="2"/>
  <c r="K205" i="2"/>
  <c r="BE205" i="2"/>
  <c r="BK521" i="2"/>
  <c r="BK515" i="2"/>
  <c r="K330" i="2"/>
  <c r="BE330" i="2"/>
  <c r="BK384" i="2"/>
  <c r="K466" i="2"/>
  <c r="BE466" i="2" s="1"/>
  <c r="R299" i="2"/>
  <c r="AU94" i="1"/>
  <c r="R762" i="2"/>
  <c r="R725" i="2"/>
  <c r="Q709" i="2"/>
  <c r="Q655" i="2"/>
  <c r="Q582" i="2"/>
  <c r="R509" i="2"/>
  <c r="R459" i="2"/>
  <c r="Q405" i="2"/>
  <c r="R250" i="2"/>
  <c r="R179" i="2"/>
  <c r="BK527" i="2"/>
  <c r="BK437" i="2"/>
  <c r="Q260" i="2"/>
  <c r="R189" i="2"/>
  <c r="K260" i="2"/>
  <c r="BE260" i="2"/>
  <c r="BK702" i="2"/>
  <c r="BK831" i="2"/>
  <c r="K662" i="2"/>
  <c r="BE662" i="2"/>
  <c r="BK769" i="2"/>
  <c r="BK549" i="2"/>
  <c r="K370" i="2"/>
  <c r="BE370" i="2"/>
  <c r="K239" i="2"/>
  <c r="BE239" i="2" s="1"/>
  <c r="K154" i="2"/>
  <c r="BE154" i="2"/>
  <c r="K626" i="2"/>
  <c r="BE626" i="2" s="1"/>
  <c r="BK193" i="2"/>
  <c r="BK509" i="2"/>
  <c r="BK336" i="2"/>
  <c r="BK500" i="2"/>
  <c r="K327" i="2"/>
  <c r="BE327" i="2"/>
  <c r="K462" i="2"/>
  <c r="BE462" i="2" s="1"/>
  <c r="BK709" i="2"/>
  <c r="K459" i="2"/>
  <c r="BE459" i="2"/>
  <c r="BK156" i="2"/>
  <c r="R688" i="2"/>
  <c r="R669" i="2"/>
  <c r="R655" i="2"/>
  <c r="R645" i="2"/>
  <c r="R567" i="2"/>
  <c r="R496" i="2"/>
  <c r="R482" i="2"/>
  <c r="Q466" i="2"/>
  <c r="Q445" i="2"/>
  <c r="R425" i="2"/>
  <c r="Q401" i="2"/>
  <c r="Q358" i="2"/>
  <c r="R312" i="2"/>
  <c r="R287" i="2"/>
  <c r="Q255" i="2"/>
  <c r="Q210" i="2"/>
  <c r="R154" i="2"/>
  <c r="F39" i="2"/>
  <c r="R675" i="2"/>
  <c r="Q662" i="2"/>
  <c r="Q648" i="2"/>
  <c r="Q597" i="2"/>
  <c r="Q500" i="2"/>
  <c r="Q477" i="2"/>
  <c r="R450" i="2"/>
  <c r="R440" i="2"/>
  <c r="R419" i="2"/>
  <c r="Q370" i="2"/>
  <c r="Q354" i="2"/>
  <c r="Q305" i="2"/>
  <c r="R276" i="2"/>
  <c r="Q215" i="2"/>
  <c r="R161" i="2"/>
  <c r="Q834" i="2"/>
  <c r="R808" i="2"/>
  <c r="Q509" i="2"/>
  <c r="Q437" i="2"/>
  <c r="Q366" i="2"/>
  <c r="R303" i="2"/>
  <c r="Q199" i="2"/>
  <c r="R489" i="2"/>
  <c r="R370" i="2"/>
  <c r="Q327" i="2"/>
  <c r="Q244" i="2"/>
  <c r="R147" i="2"/>
  <c r="Q762" i="2"/>
  <c r="Q728" i="2"/>
  <c r="Q702" i="2"/>
  <c r="R641" i="2"/>
  <c r="R597" i="2"/>
  <c r="Q533" i="2"/>
  <c r="R500" i="2"/>
  <c r="R445" i="2"/>
  <c r="R378" i="2"/>
  <c r="Q316" i="2"/>
  <c r="R210" i="2"/>
  <c r="Q151" i="2"/>
  <c r="R833" i="2"/>
  <c r="Q803" i="2"/>
  <c r="Q536" i="2"/>
  <c r="Q462" i="2"/>
  <c r="Q425" i="2"/>
  <c r="Q375" i="2"/>
  <c r="R305" i="2"/>
  <c r="R244" i="2"/>
  <c r="R170" i="2"/>
  <c r="K496" i="2"/>
  <c r="BE496" i="2"/>
  <c r="BK833" i="2"/>
  <c r="BK455" i="2"/>
  <c r="BK762" i="2"/>
  <c r="BK375" i="2"/>
  <c r="BK189" i="2"/>
  <c r="BK503" i="2"/>
  <c r="BK812" i="2"/>
  <c r="BK725" i="2"/>
  <c r="BK413" i="2"/>
  <c r="BK255" i="2"/>
  <c r="K166" i="2"/>
  <c r="BE166" i="2"/>
  <c r="BK776" i="2"/>
  <c r="BK567" i="2"/>
  <c r="K161" i="2"/>
  <c r="BE161" i="2"/>
  <c r="BK450" i="2"/>
  <c r="K179" i="2"/>
  <c r="BE179" i="2" s="1"/>
  <c r="BK378" i="2"/>
  <c r="K688" i="2"/>
  <c r="BE688" i="2"/>
  <c r="BK405" i="2"/>
  <c r="BK199" i="2"/>
  <c r="BK445" i="2"/>
  <c r="R682" i="2"/>
  <c r="Q669" i="2"/>
  <c r="R648" i="2"/>
  <c r="Q645" i="2"/>
  <c r="Q521" i="2"/>
  <c r="Q489" i="2"/>
  <c r="Q471" i="2"/>
  <c r="R455" i="2"/>
  <c r="R431" i="2"/>
  <c r="R405" i="2"/>
  <c r="R366" i="2"/>
  <c r="Q348" i="2"/>
  <c r="R301" i="2"/>
  <c r="R271" i="2"/>
  <c r="R205" i="2"/>
  <c r="R151" i="2"/>
  <c r="Q812" i="2"/>
  <c r="Q515" i="2"/>
  <c r="R462" i="2"/>
  <c r="R375" i="2"/>
  <c r="R362" i="2"/>
  <c r="Q322" i="2"/>
  <c r="Q193" i="2"/>
  <c r="R781" i="2"/>
  <c r="R728" i="2"/>
  <c r="R709" i="2"/>
  <c r="Q682" i="2"/>
  <c r="R611" i="2"/>
  <c r="R552" i="2"/>
  <c r="R515" i="2"/>
  <c r="Q450" i="2"/>
  <c r="Q342" i="2"/>
  <c r="Q239" i="2"/>
  <c r="Q161" i="2"/>
  <c r="BK477" i="2"/>
  <c r="K425" i="2"/>
  <c r="BE425" i="2"/>
  <c r="K271" i="2"/>
  <c r="BE271" i="2" s="1"/>
  <c r="Q440" i="2"/>
  <c r="Q336" i="2"/>
  <c r="R229" i="2"/>
  <c r="Q808" i="2"/>
  <c r="R744" i="2"/>
  <c r="Q722" i="2"/>
  <c r="R702" i="2"/>
  <c r="R662" i="2"/>
  <c r="R582" i="2"/>
  <c r="R527" i="2"/>
  <c r="Q486" i="2"/>
  <c r="R384" i="2"/>
  <c r="R322" i="2"/>
  <c r="Q223" i="2"/>
  <c r="R156" i="2"/>
  <c r="R834" i="2"/>
  <c r="R803" i="2"/>
  <c r="R533" i="2"/>
  <c r="R486" i="2"/>
  <c r="Q454" i="2"/>
  <c r="Q384" i="2"/>
  <c r="R336" i="2"/>
  <c r="Q287" i="2"/>
  <c r="R199" i="2"/>
  <c r="BK803" i="2"/>
  <c r="BK185" i="2"/>
  <c r="BK834" i="2"/>
  <c r="K358" i="2"/>
  <c r="BE358" i="2"/>
  <c r="BK533" i="2"/>
  <c r="BK419" i="2"/>
  <c r="K229" i="2"/>
  <c r="BE229" i="2"/>
  <c r="BK728" i="2"/>
  <c r="K471" i="2"/>
  <c r="BE471" i="2"/>
  <c r="BK305" i="2"/>
  <c r="K536" i="2"/>
  <c r="BE536" i="2" s="1"/>
  <c r="K276" i="2"/>
  <c r="BE276" i="2"/>
  <c r="BK395" i="2"/>
  <c r="Q431" i="2"/>
  <c r="Q312" i="2"/>
  <c r="Q185" i="2"/>
  <c r="R769" i="2"/>
  <c r="Q725" i="2"/>
  <c r="R695" i="2"/>
  <c r="R626" i="2"/>
  <c r="Q552" i="2"/>
  <c r="Q496" i="2"/>
  <c r="R413" i="2"/>
  <c r="Q309" i="2"/>
  <c r="R193" i="2"/>
  <c r="R143" i="2"/>
  <c r="Q831" i="2"/>
  <c r="Q781" i="2"/>
  <c r="Q459" i="2"/>
  <c r="Q395" i="2"/>
  <c r="R330" i="2"/>
  <c r="R215" i="2"/>
  <c r="BK582" i="2"/>
  <c r="BK675" i="2"/>
  <c r="K597" i="2"/>
  <c r="BE597" i="2"/>
  <c r="BK342" i="2"/>
  <c r="K669" i="2"/>
  <c r="BE669" i="2"/>
  <c r="BK744" i="2"/>
  <c r="K389" i="2"/>
  <c r="BE389" i="2"/>
  <c r="K151" i="2"/>
  <c r="BE151" i="2"/>
  <c r="K440" i="2"/>
  <c r="BE440" i="2"/>
  <c r="K287" i="2"/>
  <c r="BE287" i="2"/>
  <c r="BK362" i="2"/>
  <c r="BK431" i="2"/>
  <c r="BK170" i="2"/>
  <c r="K223" i="2"/>
  <c r="BE223" i="2" s="1"/>
  <c r="F37" i="2" l="1"/>
  <c r="F38" i="2"/>
  <c r="BE95" i="1" s="1"/>
  <c r="BE94" i="1" s="1"/>
  <c r="W32" i="1" s="1"/>
  <c r="K36" i="2"/>
  <c r="AY95" i="1" s="1"/>
  <c r="F36" i="2"/>
  <c r="BC95" i="1" s="1"/>
  <c r="BC94" i="1" s="1"/>
  <c r="W30" i="1" s="1"/>
  <c r="R169" i="2"/>
  <c r="J100" i="2"/>
  <c r="T298" i="2"/>
  <c r="V329" i="2"/>
  <c r="X357" i="2"/>
  <c r="Q357" i="2"/>
  <c r="I108" i="2"/>
  <c r="T465" i="2"/>
  <c r="V488" i="2"/>
  <c r="X502" i="2"/>
  <c r="V535" i="2"/>
  <c r="X551" i="2"/>
  <c r="X314" i="2" s="1"/>
  <c r="R142" i="2"/>
  <c r="V214" i="2"/>
  <c r="X329" i="2"/>
  <c r="V374" i="2"/>
  <c r="Q439" i="2"/>
  <c r="I110" i="2"/>
  <c r="T488" i="2"/>
  <c r="V502" i="2"/>
  <c r="T535" i="2"/>
  <c r="Q551" i="2"/>
  <c r="I115" i="2"/>
  <c r="R647" i="2"/>
  <c r="J116" i="2" s="1"/>
  <c r="X142" i="2"/>
  <c r="X214" i="2"/>
  <c r="V357" i="2"/>
  <c r="R357" i="2"/>
  <c r="J108" i="2"/>
  <c r="T439" i="2"/>
  <c r="V465" i="2"/>
  <c r="Q488" i="2"/>
  <c r="I112" i="2"/>
  <c r="R502" i="2"/>
  <c r="J113" i="2"/>
  <c r="R535" i="2"/>
  <c r="J114" i="2"/>
  <c r="T142" i="2"/>
  <c r="R214" i="2"/>
  <c r="J101" i="2" s="1"/>
  <c r="T315" i="2"/>
  <c r="T329" i="2"/>
  <c r="T357" i="2"/>
  <c r="X374" i="2"/>
  <c r="R439" i="2"/>
  <c r="J110" i="2"/>
  <c r="T502" i="2"/>
  <c r="Q535" i="2"/>
  <c r="I114" i="2"/>
  <c r="X647" i="2"/>
  <c r="Q743" i="2"/>
  <c r="I118" i="2" s="1"/>
  <c r="T169" i="2"/>
  <c r="T743" i="2"/>
  <c r="V142" i="2"/>
  <c r="V169" i="2"/>
  <c r="Q315" i="2"/>
  <c r="I105" i="2"/>
  <c r="R374" i="2"/>
  <c r="J109" i="2" s="1"/>
  <c r="Q465" i="2"/>
  <c r="I111" i="2"/>
  <c r="R488" i="2"/>
  <c r="J112" i="2" s="1"/>
  <c r="V551" i="2"/>
  <c r="V647" i="2"/>
  <c r="X743" i="2"/>
  <c r="BK830" i="2"/>
  <c r="K830" i="2"/>
  <c r="K120" i="2"/>
  <c r="T214" i="2"/>
  <c r="R298" i="2"/>
  <c r="J102" i="2"/>
  <c r="V315" i="2"/>
  <c r="R329" i="2"/>
  <c r="J106" i="2" s="1"/>
  <c r="T374" i="2"/>
  <c r="X439" i="2"/>
  <c r="R465" i="2"/>
  <c r="J111" i="2" s="1"/>
  <c r="Q647" i="2"/>
  <c r="I116" i="2"/>
  <c r="V743" i="2"/>
  <c r="T830" i="2"/>
  <c r="T829" i="2"/>
  <c r="Q142" i="2"/>
  <c r="Q169" i="2"/>
  <c r="I100" i="2" s="1"/>
  <c r="X298" i="2"/>
  <c r="R315" i="2"/>
  <c r="J105" i="2"/>
  <c r="V439" i="2"/>
  <c r="X465" i="2"/>
  <c r="X488" i="2"/>
  <c r="Q502" i="2"/>
  <c r="I113" i="2" s="1"/>
  <c r="X535" i="2"/>
  <c r="R551" i="2"/>
  <c r="J115" i="2"/>
  <c r="V830" i="2"/>
  <c r="V829" i="2"/>
  <c r="X169" i="2"/>
  <c r="Q298" i="2"/>
  <c r="I102" i="2" s="1"/>
  <c r="X315" i="2"/>
  <c r="Q329" i="2"/>
  <c r="I106" i="2" s="1"/>
  <c r="Q374" i="2"/>
  <c r="I109" i="2"/>
  <c r="BK502" i="2"/>
  <c r="K502" i="2" s="1"/>
  <c r="K113" i="2" s="1"/>
  <c r="T551" i="2"/>
  <c r="T647" i="2"/>
  <c r="R743" i="2"/>
  <c r="J118" i="2"/>
  <c r="X830" i="2"/>
  <c r="X829" i="2"/>
  <c r="V298" i="2"/>
  <c r="Q830" i="2"/>
  <c r="Q829" i="2"/>
  <c r="I119" i="2"/>
  <c r="Q214" i="2"/>
  <c r="I101" i="2"/>
  <c r="R830" i="2"/>
  <c r="J120" i="2"/>
  <c r="BK311" i="2"/>
  <c r="K311" i="2"/>
  <c r="K103" i="2"/>
  <c r="Q724" i="2"/>
  <c r="I117" i="2" s="1"/>
  <c r="R724" i="2"/>
  <c r="J117" i="2"/>
  <c r="R165" i="2"/>
  <c r="J99" i="2" s="1"/>
  <c r="R311" i="2"/>
  <c r="J103" i="2"/>
  <c r="BK724" i="2"/>
  <c r="K724" i="2" s="1"/>
  <c r="K117" i="2" s="1"/>
  <c r="Q165" i="2"/>
  <c r="I99" i="2"/>
  <c r="Q311" i="2"/>
  <c r="I103" i="2"/>
  <c r="F136" i="2"/>
  <c r="BD95" i="1"/>
  <c r="BD94" i="1" s="1"/>
  <c r="W31" i="1" s="1"/>
  <c r="J91" i="2"/>
  <c r="F137" i="2"/>
  <c r="E85" i="2"/>
  <c r="J137" i="2"/>
  <c r="BE521" i="2"/>
  <c r="BF95" i="1"/>
  <c r="BF94" i="1" s="1"/>
  <c r="W33" i="1" s="1"/>
  <c r="K482" i="2"/>
  <c r="BE482" i="2"/>
  <c r="K477" i="2"/>
  <c r="BE477" i="2"/>
  <c r="K515" i="2"/>
  <c r="BE515" i="2"/>
  <c r="K803" i="2"/>
  <c r="BE803" i="2"/>
  <c r="BK440" i="2"/>
  <c r="BK154" i="2"/>
  <c r="BK645" i="2"/>
  <c r="K503" i="2"/>
  <c r="BE503" i="2"/>
  <c r="BK648" i="2"/>
  <c r="K734" i="2"/>
  <c r="BE734" i="2"/>
  <c r="K244" i="2"/>
  <c r="BE244" i="2"/>
  <c r="BK151" i="2"/>
  <c r="K582" i="2"/>
  <c r="BE582" i="2"/>
  <c r="BK179" i="2"/>
  <c r="BK597" i="2"/>
  <c r="K189" i="2"/>
  <c r="BE189" i="2"/>
  <c r="K728" i="2"/>
  <c r="BE728" i="2" s="1"/>
  <c r="K655" i="2"/>
  <c r="BE655" i="2"/>
  <c r="K762" i="2"/>
  <c r="BE762" i="2" s="1"/>
  <c r="K437" i="2"/>
  <c r="BE437" i="2"/>
  <c r="BK611" i="2"/>
  <c r="K336" i="2"/>
  <c r="BE336" i="2" s="1"/>
  <c r="BK229" i="2"/>
  <c r="K322" i="2"/>
  <c r="BE322" i="2" s="1"/>
  <c r="K808" i="2"/>
  <c r="BE808" i="2"/>
  <c r="K500" i="2"/>
  <c r="BE500" i="2" s="1"/>
  <c r="K445" i="2"/>
  <c r="BE445" i="2"/>
  <c r="K431" i="2"/>
  <c r="BE431" i="2" s="1"/>
  <c r="K702" i="2"/>
  <c r="BE702" i="2"/>
  <c r="K299" i="2"/>
  <c r="BE299" i="2" s="1"/>
  <c r="K725" i="2"/>
  <c r="BE725" i="2"/>
  <c r="K833" i="2"/>
  <c r="BE833" i="2" s="1"/>
  <c r="K193" i="2"/>
  <c r="BE193" i="2"/>
  <c r="K454" i="2"/>
  <c r="BE454" i="2" s="1"/>
  <c r="K716" i="2"/>
  <c r="BE716" i="2"/>
  <c r="K362" i="2"/>
  <c r="BE362" i="2" s="1"/>
  <c r="K799" i="2"/>
  <c r="BE799" i="2"/>
  <c r="K549" i="2"/>
  <c r="BE549" i="2" s="1"/>
  <c r="K489" i="2"/>
  <c r="BE489" i="2"/>
  <c r="K143" i="2"/>
  <c r="BE143" i="2" s="1"/>
  <c r="BK370" i="2"/>
  <c r="BK239" i="2"/>
  <c r="BK669" i="2"/>
  <c r="BK250" i="2"/>
  <c r="BK662" i="2"/>
  <c r="BK330" i="2"/>
  <c r="BK276" i="2"/>
  <c r="K156" i="2"/>
  <c r="BE156" i="2"/>
  <c r="K303" i="2"/>
  <c r="BE303" i="2" s="1"/>
  <c r="K384" i="2"/>
  <c r="BE384" i="2"/>
  <c r="BK309" i="2"/>
  <c r="BK298" i="2"/>
  <c r="K298" i="2" s="1"/>
  <c r="K102" i="2" s="1"/>
  <c r="K769" i="2"/>
  <c r="BE769" i="2"/>
  <c r="K831" i="2"/>
  <c r="BE831" i="2" s="1"/>
  <c r="BK271" i="2"/>
  <c r="K682" i="2"/>
  <c r="BE682" i="2" s="1"/>
  <c r="BK358" i="2"/>
  <c r="K709" i="2"/>
  <c r="BE709" i="2"/>
  <c r="K301" i="2"/>
  <c r="BE301" i="2" s="1"/>
  <c r="K455" i="2"/>
  <c r="BE455" i="2"/>
  <c r="K255" i="2"/>
  <c r="BE255" i="2" s="1"/>
  <c r="BK287" i="2"/>
  <c r="K354" i="2"/>
  <c r="BE354" i="2" s="1"/>
  <c r="K486" i="2"/>
  <c r="BE486" i="2"/>
  <c r="BK471" i="2"/>
  <c r="BK348" i="2"/>
  <c r="BK329" i="2" s="1"/>
  <c r="K329" i="2" s="1"/>
  <c r="K106" i="2" s="1"/>
  <c r="K395" i="2"/>
  <c r="BE395" i="2" s="1"/>
  <c r="K776" i="2"/>
  <c r="BE776" i="2"/>
  <c r="BK366" i="2"/>
  <c r="BK161" i="2"/>
  <c r="BK462" i="2"/>
  <c r="K375" i="2"/>
  <c r="BE375" i="2" s="1"/>
  <c r="BK327" i="2"/>
  <c r="BK688" i="2"/>
  <c r="K342" i="2"/>
  <c r="BE342" i="2" s="1"/>
  <c r="K722" i="2"/>
  <c r="BE722" i="2"/>
  <c r="BK552" i="2"/>
  <c r="BK205" i="2"/>
  <c r="K675" i="2"/>
  <c r="BE675" i="2"/>
  <c r="K509" i="2"/>
  <c r="BE509" i="2" s="1"/>
  <c r="BK147" i="2"/>
  <c r="K312" i="2"/>
  <c r="BE312" i="2"/>
  <c r="BK166" i="2"/>
  <c r="BK165" i="2" s="1"/>
  <c r="K165" i="2" s="1"/>
  <c r="K99" i="2" s="1"/>
  <c r="BK626" i="2"/>
  <c r="BK215" i="2"/>
  <c r="BK536" i="2"/>
  <c r="BK535" i="2" s="1"/>
  <c r="K535" i="2" s="1"/>
  <c r="K114" i="2" s="1"/>
  <c r="K185" i="2"/>
  <c r="BE185" i="2"/>
  <c r="K199" i="2"/>
  <c r="BE199" i="2" s="1"/>
  <c r="K450" i="2"/>
  <c r="BE450" i="2"/>
  <c r="BK425" i="2"/>
  <c r="K413" i="2"/>
  <c r="BE413" i="2"/>
  <c r="BK223" i="2"/>
  <c r="BK466" i="2"/>
  <c r="K744" i="2"/>
  <c r="BE744" i="2"/>
  <c r="K305" i="2"/>
  <c r="BE305" i="2" s="1"/>
  <c r="BK781" i="2"/>
  <c r="BK743" i="2"/>
  <c r="K743" i="2"/>
  <c r="K118" i="2" s="1"/>
  <c r="BK260" i="2"/>
  <c r="BK695" i="2"/>
  <c r="K170" i="2"/>
  <c r="BE170" i="2" s="1"/>
  <c r="K812" i="2"/>
  <c r="BE812" i="2"/>
  <c r="BK459" i="2"/>
  <c r="K533" i="2"/>
  <c r="BE533" i="2" s="1"/>
  <c r="K834" i="2"/>
  <c r="BE834" i="2"/>
  <c r="BK496" i="2"/>
  <c r="BK488" i="2" s="1"/>
  <c r="K488" i="2" s="1"/>
  <c r="K112" i="2" s="1"/>
  <c r="K567" i="2"/>
  <c r="BE567" i="2" s="1"/>
  <c r="K405" i="2"/>
  <c r="BE405" i="2"/>
  <c r="K401" i="2"/>
  <c r="BE401" i="2" s="1"/>
  <c r="K378" i="2"/>
  <c r="BE378" i="2"/>
  <c r="BK389" i="2"/>
  <c r="BK210" i="2"/>
  <c r="K419" i="2"/>
  <c r="BE419" i="2"/>
  <c r="BK316" i="2"/>
  <c r="K527" i="2"/>
  <c r="BE527" i="2"/>
  <c r="K641" i="2"/>
  <c r="BE641" i="2" s="1"/>
  <c r="BK465" i="2" l="1"/>
  <c r="K465" i="2" s="1"/>
  <c r="K111" i="2" s="1"/>
  <c r="T314" i="2"/>
  <c r="X141" i="2"/>
  <c r="X140" i="2" s="1"/>
  <c r="Q141" i="2"/>
  <c r="I97" i="2" s="1"/>
  <c r="V314" i="2"/>
  <c r="V140" i="2" s="1"/>
  <c r="V141" i="2"/>
  <c r="T141" i="2"/>
  <c r="T140" i="2" s="1"/>
  <c r="AW95" i="1" s="1"/>
  <c r="AW94" i="1" s="1"/>
  <c r="R141" i="2"/>
  <c r="J97" i="2" s="1"/>
  <c r="Q314" i="2"/>
  <c r="I104" i="2" s="1"/>
  <c r="J98" i="2"/>
  <c r="I120" i="2"/>
  <c r="I98" i="2"/>
  <c r="BK829" i="2"/>
  <c r="K829" i="2"/>
  <c r="K119" i="2"/>
  <c r="R829" i="2"/>
  <c r="J119" i="2" s="1"/>
  <c r="R314" i="2"/>
  <c r="J104" i="2" s="1"/>
  <c r="BK169" i="2"/>
  <c r="K169" i="2" s="1"/>
  <c r="K100" i="2" s="1"/>
  <c r="BK439" i="2"/>
  <c r="K439" i="2" s="1"/>
  <c r="K110" i="2" s="1"/>
  <c r="BK647" i="2"/>
  <c r="K647" i="2"/>
  <c r="K116" i="2" s="1"/>
  <c r="BK357" i="2"/>
  <c r="K357" i="2"/>
  <c r="K108" i="2"/>
  <c r="BK551" i="2"/>
  <c r="K551" i="2" s="1"/>
  <c r="K115" i="2" s="1"/>
  <c r="BK374" i="2"/>
  <c r="K374" i="2" s="1"/>
  <c r="K109" i="2" s="1"/>
  <c r="BK214" i="2"/>
  <c r="K214" i="2"/>
  <c r="K101" i="2" s="1"/>
  <c r="BK142" i="2"/>
  <c r="BK315" i="2"/>
  <c r="AY94" i="1"/>
  <c r="AK30" i="1" s="1"/>
  <c r="BA94" i="1"/>
  <c r="K35" i="2"/>
  <c r="AX95" i="1" s="1"/>
  <c r="AV95" i="1" s="1"/>
  <c r="F35" i="2"/>
  <c r="BB95" i="1" s="1"/>
  <c r="BB94" i="1" s="1"/>
  <c r="W29" i="1" s="1"/>
  <c r="AZ94" i="1"/>
  <c r="BK314" i="2" l="1"/>
  <c r="K314" i="2" s="1"/>
  <c r="K104" i="2" s="1"/>
  <c r="BK141" i="2"/>
  <c r="K141" i="2" s="1"/>
  <c r="K97" i="2" s="1"/>
  <c r="R140" i="2"/>
  <c r="J96" i="2" s="1"/>
  <c r="K31" i="2" s="1"/>
  <c r="AT95" i="1" s="1"/>
  <c r="AT94" i="1" s="1"/>
  <c r="K315" i="2"/>
  <c r="K105" i="2" s="1"/>
  <c r="K142" i="2"/>
  <c r="K98" i="2"/>
  <c r="Q140" i="2"/>
  <c r="I96" i="2" s="1"/>
  <c r="K30" i="2" s="1"/>
  <c r="AS95" i="1" s="1"/>
  <c r="AS94" i="1" s="1"/>
  <c r="AX94" i="1"/>
  <c r="AK29" i="1" s="1"/>
  <c r="BK140" i="2" l="1"/>
  <c r="K140" i="2" s="1"/>
  <c r="K96" i="2" s="1"/>
  <c r="AV94" i="1"/>
  <c r="K32" i="2" l="1"/>
  <c r="AG95" i="1" s="1"/>
  <c r="AG94" i="1" s="1"/>
  <c r="AK26" i="1" s="1"/>
  <c r="AN94" i="1" l="1"/>
  <c r="K41" i="2"/>
  <c r="AN95" i="1"/>
  <c r="AK35" i="1"/>
</calcChain>
</file>

<file path=xl/sharedStrings.xml><?xml version="1.0" encoding="utf-8"?>
<sst xmlns="http://schemas.openxmlformats.org/spreadsheetml/2006/main" count="6780" uniqueCount="874">
  <si>
    <t>Export Komplet</t>
  </si>
  <si>
    <t/>
  </si>
  <si>
    <t>2.0</t>
  </si>
  <si>
    <t>False</t>
  </si>
  <si>
    <t>True</t>
  </si>
  <si>
    <t>{6868637f-5e26-424b-b004-09cd1b176e3d}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</si>
  <si>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</si>
  <si>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</si>
  <si>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</si>
  <si>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</si>
  <si>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</si>
  <si>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</si>
  <si>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</si>
  <si>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</si>
  <si>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</si>
  <si>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</si>
  <si>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</si>
  <si>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</si>
  <si>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02522b— stavební úpravy klubu KUS -aktualizace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</si>
  <si>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</si>
  <si>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</si>
  <si>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</si>
  <si>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</si>
  <si>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</si>
  <si>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</si>
  <si>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</si>
  <si>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</si>
  <si>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</si>
  <si>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</si>
  <si>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</si>
  <si>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</si>
  <si>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</si>
  <si>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</si>
  <si>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</si>
  <si>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</si>
  <si>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</si>
  <si>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</si>
  <si>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</si>
  <si>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</si>
  <si>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</si>
  <si>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</si>
  <si>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</si>
  <si>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</si>
  <si>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</si>
  <si>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</si>
  <si>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</si>
  <si>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</si>
  <si>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</si>
  <si>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</si>
  <si>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</si>
  <si>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</si>
  <si>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</si>
  <si>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</si>
  <si>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</si>
  <si>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</si>
  <si>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</si>
  <si>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</si>
  <si>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</si>
  <si>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</si>
  <si>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</si>
  <si>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</si>
  <si>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</si>
  <si>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</si>
  <si>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</si>
  <si>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</si>
  <si>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</si>
  <si>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</si>
  <si>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</si>
  <si>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</si>
  <si>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</si>
  <si>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</si>
  <si>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</si>
  <si>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</si>
  <si>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</si>
  <si>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</si>
  <si>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</si>
  <si>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</si>
  <si>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</si>
  <si>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</si>
  <si>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</si>
  <si>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a bourací práce</t>
  </si>
  <si>
    <t>STA</t>
  </si>
  <si>
    <t>1</t>
  </si>
  <si>
    <t>{0b54aac1-8759-400d-9ee1-8af9fe4e2d32}</t>
  </si>
  <si>
    <t>2</t>
  </si>
  <si>
    <t>KRYCÍ LIST SOUPISU PRACÍ</t>
  </si>
  <si>
    <t>Objekt:</t>
  </si>
  <si>
    <t>SO01 - Stavební a bourací práce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</si>
  <si>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</si>
  <si>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</si>
  <si>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</si>
  <si>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</si>
  <si>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</si>
  <si>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</si>
  <si>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</si>
  <si>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</si>
  <si>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</si>
  <si>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</si>
  <si>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</si>
  <si>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</si>
  <si>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</si>
  <si>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</si>
  <si>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</si>
  <si>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</si>
  <si>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</si>
  <si>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</si>
  <si>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</si>
  <si>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715 - Izolace proti chemickým vlivům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</si>
  <si>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</si>
  <si>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</si>
  <si>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</si>
  <si>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</si>
  <si>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</si>
  <si>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</si>
  <si>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</si>
  <si>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</si>
  <si>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</si>
  <si>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</si>
  <si>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</si>
  <si>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</si>
  <si>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</si>
  <si>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</si>
  <si>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</si>
  <si>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</si>
  <si>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</si>
  <si>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</si>
  <si>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</si>
  <si>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</si>
  <si>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</si>
  <si>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</si>
  <si>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</si>
  <si>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</si>
  <si>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</si>
  <si>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</si>
  <si>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</si>
  <si>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</si>
  <si>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</si>
  <si>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</si>
  <si>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</si>
  <si>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</si>
  <si>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</si>
  <si>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</si>
  <si>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</si>
  <si>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</si>
  <si>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317168022R.01</t>
  </si>
  <si>
    <t>D+M nových keramických překladů do délky 1250mm</t>
  </si>
  <si>
    <t>kpl</t>
  </si>
  <si>
    <t>4</t>
  </si>
  <si>
    <t>1239058375</t>
  </si>
  <si>
    <t>VV</t>
  </si>
  <si>
    <t>Nové překlad v rámci nově vybouraných dveřních otvorů</t>
  </si>
  <si>
    <t>"nové dveřní otvory" 1</t>
  </si>
  <si>
    <t>Součet</t>
  </si>
  <si>
    <t>340231011R.01</t>
  </si>
  <si>
    <t>Zazdívka otvorů v příčkách nebo stěnách pl do 1 m2 cihlami děrovanými tl 115 mm z již vybouraných hmot</t>
  </si>
  <si>
    <t>m2</t>
  </si>
  <si>
    <t>-917020060</t>
  </si>
  <si>
    <t>Dozdívky provedeny z vybouraných hmot / cihel =&gt; položka obsahuje vodu a spojovací materiál</t>
  </si>
  <si>
    <t>0,87*3,69+0,8*2+0,7*2+0,8*2</t>
  </si>
  <si>
    <t>342244111R.01</t>
  </si>
  <si>
    <t>Příčka z cihel děrovaných do P10 na maltu M5 tloušťky 115 mm - zpětné použití již vybouraného materiálu</t>
  </si>
  <si>
    <t>623721164</t>
  </si>
  <si>
    <t>2,285*3,7+1,8*3,7-0,8*2,1+3,7*1,7</t>
  </si>
  <si>
    <t>342244121R.01</t>
  </si>
  <si>
    <t>Příčka z cihel děrovaných do P10 na maltu M5 tloušťky 140 mm - zpětné použití již vybouraného materiálu</t>
  </si>
  <si>
    <t>-980820869</t>
  </si>
  <si>
    <t>3,7*(1,2+1,155+3,14+1,94)</t>
  </si>
  <si>
    <t>5</t>
  </si>
  <si>
    <t>342291112</t>
  </si>
  <si>
    <t>Ukotvení příček montážní polyuretanovou pěnou tl příčky přes 100 mm</t>
  </si>
  <si>
    <t>m</t>
  </si>
  <si>
    <t>304210840</t>
  </si>
  <si>
    <t>Online PSC</t>
  </si>
  <si>
    <t>https://podminky.urs.cz/item/CS_URS_2023_02/342291112</t>
  </si>
  <si>
    <t>(1,2+1,155+3,14+1,94)</t>
  </si>
  <si>
    <t>2,285+1,8+1,7</t>
  </si>
  <si>
    <t>6</t>
  </si>
  <si>
    <t>342291121</t>
  </si>
  <si>
    <t>Ukotvení příček k cihelným konstrukcím plochými kotvami</t>
  </si>
  <si>
    <t>806783202</t>
  </si>
  <si>
    <t>https://podminky.urs.cz/item/CS_URS_2023_02/342291121</t>
  </si>
  <si>
    <t>55</t>
  </si>
  <si>
    <t>Vodorovné konstrukce</t>
  </si>
  <si>
    <t>7</t>
  </si>
  <si>
    <t>430321000R.01</t>
  </si>
  <si>
    <t>Betonová rampa na místě současných schodů - kompletní realizace vč. bednění a případné výztuže</t>
  </si>
  <si>
    <t>m3</t>
  </si>
  <si>
    <t>-395042026</t>
  </si>
  <si>
    <t>0,25</t>
  </si>
  <si>
    <t>Úpravy povrchů, podlahy a osazování výplní</t>
  </si>
  <si>
    <t>8</t>
  </si>
  <si>
    <t>612321141</t>
  </si>
  <si>
    <t>Vápenocementová omítka štuková dvouvrstvá vnitřních stěn nanášená ručně</t>
  </si>
  <si>
    <t>984987964</t>
  </si>
  <si>
    <t>https://podminky.urs.cz/item/CS_URS_2023_02/612321141</t>
  </si>
  <si>
    <t>Skladba Ss3 - nové omítky štukové</t>
  </si>
  <si>
    <t>18,13*3,19</t>
  </si>
  <si>
    <t>Mezisoučet</t>
  </si>
  <si>
    <t>Skladba Ss4 - nové omítky štukové</t>
  </si>
  <si>
    <t>1,17*2,6+16,63*2,6-0,8*2,1+1,25*2,55+0,8*2,55+1,725*2,55+1*2,55*2-0,9*2,1*2+2,5*(1,05+1,6)-0,8*2,1+7,2*2,5-2*0,8*2,1</t>
  </si>
  <si>
    <t>9</t>
  </si>
  <si>
    <t>612325412</t>
  </si>
  <si>
    <t>Oprava vnitřní vápenocementové hladké omítky stěn v rozsahu plochy přes 10 do 30 %</t>
  </si>
  <si>
    <t>-583504035</t>
  </si>
  <si>
    <t>https://podminky.urs.cz/item/CS_URS_2024_01/612325412</t>
  </si>
  <si>
    <t>Oprava nesoudržného povrchu cca 25% - prostor klubu - skladba Ss2</t>
  </si>
  <si>
    <t>(0,95+0,3+6,25+2,72+4,1+0,425+1,6+0,425+3,2+1,15+0,45)*3,19</t>
  </si>
  <si>
    <t>-0,9*2,15-1,3*2,15</t>
  </si>
  <si>
    <t>10</t>
  </si>
  <si>
    <t>622143003</t>
  </si>
  <si>
    <t>Montáž omítkových plastových nebo pozinkovaných rohových profilů</t>
  </si>
  <si>
    <t>-246025693</t>
  </si>
  <si>
    <t>https://podminky.urs.cz/item/CS_URS_2023_02/622143003</t>
  </si>
  <si>
    <t>2,2+2*2,7+3,19*5+2,1*4+0,9*2+3,19*3+1*2+2,5*2*2</t>
  </si>
  <si>
    <t>11</t>
  </si>
  <si>
    <t>M</t>
  </si>
  <si>
    <t>59051473</t>
  </si>
  <si>
    <t>profil rohový Al 23x23 mm pro suchou výstavbu a pórobeton</t>
  </si>
  <si>
    <t>-256675958</t>
  </si>
  <si>
    <t>55,32*1,05 'Přepočtené koeficientem množství</t>
  </si>
  <si>
    <t>12</t>
  </si>
  <si>
    <t>631311121</t>
  </si>
  <si>
    <t>Doplnění dosavadních mazanin betonem prostým plochy do 1 m2 tloušťky do 80 mm</t>
  </si>
  <si>
    <t>-1444621324</t>
  </si>
  <si>
    <t>https://podminky.urs.cz/item/CS_URS_2024_01/631311121</t>
  </si>
  <si>
    <t>betonová mazanina B20 s KARI sítí 6/100/100 tl.80mm</t>
  </si>
  <si>
    <t>Skladba Sp6 - NOVÁ PODLAHA PO VYBOURANÝCH PŘÍČKÁCH - EPOXIDOVÁ STĚRKA + 2X EPOXIDOVÝ LAK TRANSPARENT MAT</t>
  </si>
  <si>
    <t>(0,114+0,47+0,29+1,82+1,45+0,22+0,607+4,07+0,108)*0,08</t>
  </si>
  <si>
    <t>13</t>
  </si>
  <si>
    <t>631362021</t>
  </si>
  <si>
    <t>Výztuž mazanin svařovanými sítěmi Kari</t>
  </si>
  <si>
    <t>t</t>
  </si>
  <si>
    <t>946886210</t>
  </si>
  <si>
    <t>https://podminky.urs.cz/item/CS_URS_2024_01/631362021</t>
  </si>
  <si>
    <t>(0,114+0,47+0,29+1,82+1,45+0,22+0,607+4,07+0,108)*4,44*1,2/1000</t>
  </si>
  <si>
    <t>14</t>
  </si>
  <si>
    <t>642942951</t>
  </si>
  <si>
    <t>Osazování zárubní dveřních skrytých do 2,5 m2</t>
  </si>
  <si>
    <t>kus</t>
  </si>
  <si>
    <t>-1413572490</t>
  </si>
  <si>
    <t>https://podminky.urs.cz/item/CS_URS_2024_01/642942951</t>
  </si>
  <si>
    <t>Dveře D1</t>
  </si>
  <si>
    <t>55331009R.01</t>
  </si>
  <si>
    <t>zárubeň skrytá jednokřídlá 1020/2460</t>
  </si>
  <si>
    <t>565548817</t>
  </si>
  <si>
    <t>Ostatní konstrukce a práce, bourání</t>
  </si>
  <si>
    <t>16</t>
  </si>
  <si>
    <t>962031132</t>
  </si>
  <si>
    <t>Bourání příček z cihel pálených na MVC tl do 100 mm</t>
  </si>
  <si>
    <t>482925380</t>
  </si>
  <si>
    <t>https://podminky.urs.cz/item/CS_URS_2023_02/962031132</t>
  </si>
  <si>
    <t>VYBOURÁNÍ ZDIVA TL. 100MM</t>
  </si>
  <si>
    <t>ZDIVO Z CIHEL DĚROVANÝCH 62/372/238 P10 NA M5 Rw=37 dB</t>
  </si>
  <si>
    <t>2*0,72*3,71</t>
  </si>
  <si>
    <t>(2,59+1,8*2+3,36+0,95+4,47+2*2,335+1,28+1,9)*3,71</t>
  </si>
  <si>
    <t>-0,9*2,2*8</t>
  </si>
  <si>
    <t>17</t>
  </si>
  <si>
    <t>962031133</t>
  </si>
  <si>
    <t>Bourání příček z cihel pálených na MVC tl do 150 mm</t>
  </si>
  <si>
    <t>-1038064623</t>
  </si>
  <si>
    <t>https://podminky.urs.cz/item/CS_URS_2023_02/962031133</t>
  </si>
  <si>
    <t>VYBOURÁNÍ ZDIVA TL. 150MM</t>
  </si>
  <si>
    <t>ZDIVO Z CIHEL DĚROVANÝCH AKUSTICKÝCH 115/497/238 P15 NA M2,5 Rw=47dB</t>
  </si>
  <si>
    <t>(3,14+1,84)*3,71</t>
  </si>
  <si>
    <t>18</t>
  </si>
  <si>
    <t>962032432</t>
  </si>
  <si>
    <t>Bourání zdiva cihelných z dutých nebo plných cihel pálených i nepálených na MV nebo MVC přes 1 m3</t>
  </si>
  <si>
    <t>1819719402</t>
  </si>
  <si>
    <t>https://podminky.urs.cz/item/CS_URS_2023_02/962032432</t>
  </si>
  <si>
    <t>ZDIVO Z CIHEL DĚROVANÝCH 115/497/238 P10 NA M5 Rw=44 dB</t>
  </si>
  <si>
    <t>(1,698+3,99+4,725+4,51+1,86+3*0,3+1,21+1,125+1,2+2,6+0,9+1+0,95+0,725)*3,71*0,15</t>
  </si>
  <si>
    <t>-0,9*2,2*2*0,15</t>
  </si>
  <si>
    <t>VYBOURÁNÍ ZDIVA TL. 250MM</t>
  </si>
  <si>
    <t>ZDIVO Z VELKOFORMÁTOVÝCH BLOKŮ DĚROVANÝCH, 240/372/238 P+D, P10 NA M5, M2,5</t>
  </si>
  <si>
    <t>(4,45)*3,71*0,25</t>
  </si>
  <si>
    <t>19</t>
  </si>
  <si>
    <t>963042819</t>
  </si>
  <si>
    <t>Bourání schodišťových stupňů betonových zhotovených na místě</t>
  </si>
  <si>
    <t>1437876080</t>
  </si>
  <si>
    <t>https://podminky.urs.cz/item/CS_URS_2023_02/963042819</t>
  </si>
  <si>
    <t>Vybourání stávajícího betonového schodiště</t>
  </si>
  <si>
    <t>1,1*2</t>
  </si>
  <si>
    <t>20</t>
  </si>
  <si>
    <t>965043341</t>
  </si>
  <si>
    <t>Bourání podkladů pod dlažby betonových s potěrem nebo teracem tl do 100 mm pl přes 4 m2</t>
  </si>
  <si>
    <t>2027758776</t>
  </si>
  <si>
    <t>https://podminky.urs.cz/item/CS_URS_2024_01/965043341</t>
  </si>
  <si>
    <t>Vybourání stávajícího terazza v rámci skladby podlahy Sp4</t>
  </si>
  <si>
    <t>(6,34+0,838+1,38+1,98+4,35+4,43+4,11+3,45+3,31+1,1+1,81)*0,04</t>
  </si>
  <si>
    <t>971033631</t>
  </si>
  <si>
    <t>Vybourání otvorů ve zdivu cihelném pl do 4 m2 na MVC nebo MV tl do 150 mm</t>
  </si>
  <si>
    <t>1694970320</t>
  </si>
  <si>
    <t>https://podminky.urs.cz/item/CS_URS_2023_02/971033631</t>
  </si>
  <si>
    <t>Vybourání dveřního otvoru</t>
  </si>
  <si>
    <t>0,9*2,1+0,9*2,5</t>
  </si>
  <si>
    <t>22</t>
  </si>
  <si>
    <t>975043121</t>
  </si>
  <si>
    <t>Jednořadové podchycení stropů pro osazení nosníků v do 3,5 m pro zatížení přes 750 do 1000 kg/m</t>
  </si>
  <si>
    <t>-1884440352</t>
  </si>
  <si>
    <t>https://podminky.urs.cz/item/CS_URS_2023_02/975043121</t>
  </si>
  <si>
    <t>Zajištění stropní konstrukce v rámci vybourávaného dveřního otvoru</t>
  </si>
  <si>
    <t>23</t>
  </si>
  <si>
    <t>978035117</t>
  </si>
  <si>
    <t>Odstranění tenkovrstvé omítky tl do 2 mm obroušením v rozsahu přes 50 do 100 %</t>
  </si>
  <si>
    <t>-572065932</t>
  </si>
  <si>
    <t>https://podminky.urs.cz/item/CS_URS_2024_01/978035117</t>
  </si>
  <si>
    <t>Odstranění stávajícíh nátěrů a omítky na žb. sloupech -  opískování betonu</t>
  </si>
  <si>
    <t>3,71*(0,4*4)</t>
  </si>
  <si>
    <t>3,71*(0,3*2+0,95*2)</t>
  </si>
  <si>
    <t>3,71*(0,4*3)</t>
  </si>
  <si>
    <t>24</t>
  </si>
  <si>
    <t>979071122R.01</t>
  </si>
  <si>
    <t>Lokální oprava stávajícíh dlažebních kostek + oživení povrchu</t>
  </si>
  <si>
    <t>799678498</t>
  </si>
  <si>
    <t>Lokální oprava stávajícíh dlažebních kostek + oživení povrchu v rámci skladby Sp3</t>
  </si>
  <si>
    <t>tato položka se použije pouze v případě, že tak investor rozhodne</t>
  </si>
  <si>
    <t>0,74+0,723+0,5+1,05+1,05+0,43</t>
  </si>
  <si>
    <t>25</t>
  </si>
  <si>
    <t>985131211</t>
  </si>
  <si>
    <t>Očištění ploch stěn, rubu kleneb a podlah sušeným křemičitým pískem</t>
  </si>
  <si>
    <t>-1107713656</t>
  </si>
  <si>
    <t>https://podminky.urs.cz/item/CS_URS_2024_01/985131211</t>
  </si>
  <si>
    <t>26</t>
  </si>
  <si>
    <t>985324112R.01</t>
  </si>
  <si>
    <t>Bezprašný transparentní nátěr betonových konstrukcí vč. penetrace</t>
  </si>
  <si>
    <t>-421557065</t>
  </si>
  <si>
    <t>Nový bezprašný transparentní nátěr betonových konstrukcí (sloupy) po  odstranění stávajících nátěrů a omítky</t>
  </si>
  <si>
    <t>viz. výkres - PŮDORYS - STAVEBNÍ - SCHÉMA ÚPRAV POVRCHŮ STĚN - skladba Ss1</t>
  </si>
  <si>
    <t>997</t>
  </si>
  <si>
    <t>Přesun sutě</t>
  </si>
  <si>
    <t>27</t>
  </si>
  <si>
    <t>997002611</t>
  </si>
  <si>
    <t>Nakládání suti a vybouraných hmot</t>
  </si>
  <si>
    <t>-530716673</t>
  </si>
  <si>
    <t>https://podminky.urs.cz/item/CS_URS_2023_02/997002611</t>
  </si>
  <si>
    <t>28</t>
  </si>
  <si>
    <t>997013151</t>
  </si>
  <si>
    <t>Vnitrostaveništní doprava suti a vybouraných hmot pro budovy v do 6 m s omezením mechanizace</t>
  </si>
  <si>
    <t>1006569226</t>
  </si>
  <si>
    <t>https://podminky.urs.cz/item/CS_URS_2023_02/997013151</t>
  </si>
  <si>
    <t>29</t>
  </si>
  <si>
    <t>997013501</t>
  </si>
  <si>
    <t>Odvoz suti a vybouraných hmot na skládku nebo meziskládku do 1 km se složením</t>
  </si>
  <si>
    <t>1160420854</t>
  </si>
  <si>
    <t>https://podminky.urs.cz/item/CS_URS_2023_02/997013501</t>
  </si>
  <si>
    <t>30</t>
  </si>
  <si>
    <t>997013509</t>
  </si>
  <si>
    <t>Příplatek k odvozu suti a vybouraných hmot na skládku ZKD 1 km přes 1 km</t>
  </si>
  <si>
    <t>-1194680391</t>
  </si>
  <si>
    <t>https://podminky.urs.cz/item/CS_URS_2023_02/997013509</t>
  </si>
  <si>
    <t>52,79*19</t>
  </si>
  <si>
    <t>31</t>
  </si>
  <si>
    <t>997013631</t>
  </si>
  <si>
    <t>Poplatek za uložení na skládce (skládkovné) stavebního odpadu směsného kód odpadu 17 09 04</t>
  </si>
  <si>
    <t>-339555518</t>
  </si>
  <si>
    <t>https://podminky.urs.cz/item/CS_URS_2023_02/997013631</t>
  </si>
  <si>
    <t>998</t>
  </si>
  <si>
    <t>Přesun hmot</t>
  </si>
  <si>
    <t>32</t>
  </si>
  <si>
    <t>998011001</t>
  </si>
  <si>
    <t>Přesun hmot pro budovy zděné v do 6 m</t>
  </si>
  <si>
    <t>-933089943</t>
  </si>
  <si>
    <t>https://podminky.urs.cz/item/CS_URS_2023_02/998011001</t>
  </si>
  <si>
    <t>PSV</t>
  </si>
  <si>
    <t>Práce a dodávky PSV</t>
  </si>
  <si>
    <t>711</t>
  </si>
  <si>
    <t>Izolace proti vodě, vlhkosti a plynům</t>
  </si>
  <si>
    <t>33</t>
  </si>
  <si>
    <t>711191201</t>
  </si>
  <si>
    <t>Provedení izolace proti zemní vlhkosti hydroizolační stěrkou vodorovné na betonu, 2 vrstvy</t>
  </si>
  <si>
    <t>-1128684815</t>
  </si>
  <si>
    <t>https://podminky.urs.cz/item/CS_URS_2024_01/711191201</t>
  </si>
  <si>
    <t>napojení hydroizolace na stávající HI stěrku (cementová 1,5 kg/m2 ve dvou vrstvách) včetně rohových manžet</t>
  </si>
  <si>
    <t>Vybourání dlažby v rámci skladby Sp9</t>
  </si>
  <si>
    <t>0,346+0,19+0,15+0,33+0,27+0,47+0,5</t>
  </si>
  <si>
    <t>34</t>
  </si>
  <si>
    <t>58581002</t>
  </si>
  <si>
    <t>stěrka cementová rychletuhnoucí pro izolace stěn ve styku se zeminou</t>
  </si>
  <si>
    <t>kg</t>
  </si>
  <si>
    <t>1757169716</t>
  </si>
  <si>
    <t>35</t>
  </si>
  <si>
    <t>998711101</t>
  </si>
  <si>
    <t>Přesun hmot tonážní pro izolace proti vodě, vlhkosti a plynům v objektech v do 6 m</t>
  </si>
  <si>
    <t>782296735</t>
  </si>
  <si>
    <t>https://podminky.urs.cz/item/CS_URS_2024_01/998711101</t>
  </si>
  <si>
    <t>713</t>
  </si>
  <si>
    <t>Izolace tepelné</t>
  </si>
  <si>
    <t>36</t>
  </si>
  <si>
    <t>713121111</t>
  </si>
  <si>
    <t>Montáž izolace tepelné podlah volně kladenými rohožemi, pásy, dílci, deskami 1 vrstva</t>
  </si>
  <si>
    <t>1303629682</t>
  </si>
  <si>
    <t>https://podminky.urs.cz/item/CS_URS_2024_01/713121111</t>
  </si>
  <si>
    <t>desky extrudovaného polystyrenu, pevnost v tlaku pro dlouhodobé zatížení 0,50 % 60mm</t>
  </si>
  <si>
    <t>0,114+0,47+0,29+1,82+1,45+0,22+0,607+4,07+0,108</t>
  </si>
  <si>
    <t>37</t>
  </si>
  <si>
    <t>28376418</t>
  </si>
  <si>
    <t>deska XPS hrana polodrážková a hladký povrch 300kPA λ=0,035 tl 60mm</t>
  </si>
  <si>
    <t>1527946923</t>
  </si>
  <si>
    <t>9,149*1,1 'Přepočtené koeficientem množství</t>
  </si>
  <si>
    <t>38</t>
  </si>
  <si>
    <t>713191132</t>
  </si>
  <si>
    <t>Montáž izolace tepelné podlah, stropů vrchem nebo střech překrytí separační fólií z PE</t>
  </si>
  <si>
    <t>813897757</t>
  </si>
  <si>
    <t>https://podminky.urs.cz/item/CS_URS_2024_01/713191132</t>
  </si>
  <si>
    <t>separační PE fólie vytažená na pásek např. Ethafoam, Mirelon</t>
  </si>
  <si>
    <t>39</t>
  </si>
  <si>
    <t>28323058</t>
  </si>
  <si>
    <t>fólie PE (500 kg/m3) separační podlahová oddělující tepelnou izolaci tl 1,5mm</t>
  </si>
  <si>
    <t>1869787130</t>
  </si>
  <si>
    <t>9,149*1,1655 'Přepočtené koeficientem množství</t>
  </si>
  <si>
    <t>40</t>
  </si>
  <si>
    <t>998713101</t>
  </si>
  <si>
    <t>Přesun hmot tonážní pro izolace tepelné v objektech v do 6 m</t>
  </si>
  <si>
    <t>-1543983590</t>
  </si>
  <si>
    <t>https://podminky.urs.cz/item/CS_URS_2024_01/998713101</t>
  </si>
  <si>
    <t>715</t>
  </si>
  <si>
    <t>Izolace proti chemickým vlivům</t>
  </si>
  <si>
    <t>725</t>
  </si>
  <si>
    <t>Zdravotechnika - zařizovací předměty</t>
  </si>
  <si>
    <t>41</t>
  </si>
  <si>
    <t>725110811</t>
  </si>
  <si>
    <t>Demontáž klozetů splachovací s nádrží</t>
  </si>
  <si>
    <t>soubor</t>
  </si>
  <si>
    <t>1820803809</t>
  </si>
  <si>
    <t>https://podminky.urs.cz/item/CS_URS_2023_02/725110811</t>
  </si>
  <si>
    <t>42</t>
  </si>
  <si>
    <t>725130811</t>
  </si>
  <si>
    <t>Demontáž pisoárových stání s nádrží jednodílných</t>
  </si>
  <si>
    <t>-2121875444</t>
  </si>
  <si>
    <t>https://podminky.urs.cz/item/CS_URS_2023_02/725130811</t>
  </si>
  <si>
    <t>43</t>
  </si>
  <si>
    <t>725210821</t>
  </si>
  <si>
    <t>Demontáž umyvadel bez výtokových armatur</t>
  </si>
  <si>
    <t>-1093278211</t>
  </si>
  <si>
    <t>https://podminky.urs.cz/item/CS_URS_2023_02/725210821</t>
  </si>
  <si>
    <t>44</t>
  </si>
  <si>
    <t>725240811</t>
  </si>
  <si>
    <t>Demontáž kabin sprchových bez výtokových armatur</t>
  </si>
  <si>
    <t>-416298941</t>
  </si>
  <si>
    <t>https://podminky.urs.cz/item/CS_URS_2023_02/725240811</t>
  </si>
  <si>
    <t>763</t>
  </si>
  <si>
    <t>Konstrukce suché výstavby</t>
  </si>
  <si>
    <t>45</t>
  </si>
  <si>
    <t>763000000R.01</t>
  </si>
  <si>
    <t>D+M kolejnice do sádrokartonu</t>
  </si>
  <si>
    <t>-14523040</t>
  </si>
  <si>
    <t>46</t>
  </si>
  <si>
    <t>763111811</t>
  </si>
  <si>
    <t>Demontáž SDK příčky s jednoduchou ocelovou nosnou konstrukcí opláštění jednoduché</t>
  </si>
  <si>
    <t>-1226188391</t>
  </si>
  <si>
    <t>https://podminky.urs.cz/item/CS_URS_2023_02/763111811</t>
  </si>
  <si>
    <t>Demontáž SDK stěn výplněných minerální vatou</t>
  </si>
  <si>
    <t>(4,85+1+1,15*2+4,85)*3,71</t>
  </si>
  <si>
    <t>-2*0,7*2,2</t>
  </si>
  <si>
    <t>47</t>
  </si>
  <si>
    <t>763121821</t>
  </si>
  <si>
    <t>Demontáž SDK předsazené, šachtové stěny s nosnou kcí se zdvojeným CW profilem opláštění jednoduché</t>
  </si>
  <si>
    <t>-645057987</t>
  </si>
  <si>
    <t>https://podminky.urs.cz/item/CS_URS_2023_02/763121821</t>
  </si>
  <si>
    <t xml:space="preserve">Demontáž SDK předstěn </t>
  </si>
  <si>
    <t>(2,59+0,95+2*0,9+1,8+1,8+0,95)*3,71</t>
  </si>
  <si>
    <t>48</t>
  </si>
  <si>
    <t>763131451</t>
  </si>
  <si>
    <t>SDK podhled deska 1xH2 12,5 bez izolace dvouvrstvá spodní kce profil CD+UD</t>
  </si>
  <si>
    <t>-2086186461</t>
  </si>
  <si>
    <t>https://podminky.urs.cz/item/CS_URS_2023_02/763131451</t>
  </si>
  <si>
    <t>SDK podhled - mokrý provoz</t>
  </si>
  <si>
    <t>plochy viz. tabulká místností ve výkrese D1.1.9 - šatna personál + toaleta personál</t>
  </si>
  <si>
    <t>3,2+1,98</t>
  </si>
  <si>
    <t>49</t>
  </si>
  <si>
    <t>763131714</t>
  </si>
  <si>
    <t>SDK podhled základní penetrační nátěr</t>
  </si>
  <si>
    <t>-2061923843</t>
  </si>
  <si>
    <t>https://podminky.urs.cz/item/CS_URS_2024_01/763131714</t>
  </si>
  <si>
    <t>3,2+1,81</t>
  </si>
  <si>
    <t>50</t>
  </si>
  <si>
    <t>763132911R.01</t>
  </si>
  <si>
    <t>Vyspravení SDK podhledů</t>
  </si>
  <si>
    <t>-1156608126</t>
  </si>
  <si>
    <t>uvažováno 50% plochy podhledu P2 =&gt; nutno upřesnit přímo na stavbě</t>
  </si>
  <si>
    <t>137,78*0,5</t>
  </si>
  <si>
    <t>51</t>
  </si>
  <si>
    <t>763131821</t>
  </si>
  <si>
    <t>Demontáž SDK podhledu s dvouvrstvou nosnou kcí z ocelových profilů opláštění jednoduché</t>
  </si>
  <si>
    <t>1535600441</t>
  </si>
  <si>
    <t>https://podminky.urs.cz/item/CS_URS_2023_02/763131821</t>
  </si>
  <si>
    <t>Demontáž stávajících SDK podhledů</t>
  </si>
  <si>
    <t>7,92+4,35+4,43+3,31+3,45+4,11+1,1+1,81+2,8+1,9+1,88+1,03+1,03+1,82+2,66</t>
  </si>
  <si>
    <t>Demontáž stávajících SDK podhledů v rámci zvýšení světlé výšky</t>
  </si>
  <si>
    <t>6,4</t>
  </si>
  <si>
    <t>52</t>
  </si>
  <si>
    <t>763135002</t>
  </si>
  <si>
    <t>Montáž SDK podhledu z desek perforovaných celoplošně s hranami speciálně tmelenými na dvouvrstvé kci z CD+UD</t>
  </si>
  <si>
    <t>1240057433</t>
  </si>
  <si>
    <t>https://podminky.urs.cz/item/CS_URS_2023_02/763135002</t>
  </si>
  <si>
    <t>SDK akustický</t>
  </si>
  <si>
    <t>plochy viz. tabulká místností ve výkrese D1.1.9 - klub + obslužný bar</t>
  </si>
  <si>
    <t>53,36</t>
  </si>
  <si>
    <t>53</t>
  </si>
  <si>
    <t>59030599</t>
  </si>
  <si>
    <t>1248175706</t>
  </si>
  <si>
    <t>53,36*1,05 'Přepočtené koeficientem množství</t>
  </si>
  <si>
    <t>54</t>
  </si>
  <si>
    <t>763135701</t>
  </si>
  <si>
    <t>Příplatek k montáži SDK podhledu za montáž jedné vrstvy zvukové izolace</t>
  </si>
  <si>
    <t>-453030367</t>
  </si>
  <si>
    <t>https://podminky.urs.cz/item/CS_URS_2023_02/763135701</t>
  </si>
  <si>
    <t>63150964R.01</t>
  </si>
  <si>
    <t>role akustická a tepelně izolační ze skelných vláken tl 75mm</t>
  </si>
  <si>
    <t>-1517994487</t>
  </si>
  <si>
    <t>53,36*1,02 'Přepočtené koeficientem množství</t>
  </si>
  <si>
    <t>56</t>
  </si>
  <si>
    <t>998763301</t>
  </si>
  <si>
    <t>Přesun hmot tonážní pro konstrukce montované z desek v objektech v do 6 m</t>
  </si>
  <si>
    <t>-1683256869</t>
  </si>
  <si>
    <t>https://podminky.urs.cz/item/CS_URS_2024_01/998763301</t>
  </si>
  <si>
    <t>766</t>
  </si>
  <si>
    <t>Konstrukce truhlářské</t>
  </si>
  <si>
    <t>57</t>
  </si>
  <si>
    <t>766441821</t>
  </si>
  <si>
    <t>Demontáž parapetních desek dřevěných nebo plastových šířky do 300 mm délky do 2000 mm</t>
  </si>
  <si>
    <t>-2070041253</t>
  </si>
  <si>
    <t>https://podminky.urs.cz/item/CS_URS_2023_02/766441821</t>
  </si>
  <si>
    <t>Demontáž parapetu zakrývajícího topení výšky 45cm. Materiál dřevotříska s lamino povrchem.</t>
  </si>
  <si>
    <t>58</t>
  </si>
  <si>
    <t>766441823</t>
  </si>
  <si>
    <t>Demontáž parapetních desek dřevěných nebo plastových šířky do 300 mm délky přes 2000 mm</t>
  </si>
  <si>
    <t>-340415552</t>
  </si>
  <si>
    <t>https://podminky.urs.cz/item/CS_URS_2023_02/766441823</t>
  </si>
  <si>
    <t>59</t>
  </si>
  <si>
    <t>766660000R.01</t>
  </si>
  <si>
    <t>Montáž dveřních křídel otvíravých jednokřídlových š přes 0,8 m do skryté zárubně</t>
  </si>
  <si>
    <t>572193077</t>
  </si>
  <si>
    <t>60</t>
  </si>
  <si>
    <t>61161000R.01</t>
  </si>
  <si>
    <t>-827056863</t>
  </si>
  <si>
    <t>61</t>
  </si>
  <si>
    <t>766691914</t>
  </si>
  <si>
    <t>Vyvěšení nebo zavěšení dřevěných křídel dveří pl do 2 m2</t>
  </si>
  <si>
    <t>1737780971</t>
  </si>
  <si>
    <t>https://podminky.urs.cz/item/CS_URS_2023_02/766691914</t>
  </si>
  <si>
    <t>62</t>
  </si>
  <si>
    <t>D2</t>
  </si>
  <si>
    <t>Kompletní dodávka a montáž  dveří  800x1970mm - DTD deska + lamino bílé požární odolnost EW30-C-DP3, ocelová zárubeň, kování, těsnění a dalších doplňků</t>
  </si>
  <si>
    <t>-891779740</t>
  </si>
  <si>
    <t>63</t>
  </si>
  <si>
    <t>D3</t>
  </si>
  <si>
    <t>Kompletní dodávka a montáž  dveří  700x1970mm - DTD deska + lamino bílé bez požární odolnosti ocelová zárubeň, kování, těsnění a dalších doplňků</t>
  </si>
  <si>
    <t>1876622995</t>
  </si>
  <si>
    <t>767</t>
  </si>
  <si>
    <t>Konstrukce zámečnické</t>
  </si>
  <si>
    <t>64</t>
  </si>
  <si>
    <t>767416821</t>
  </si>
  <si>
    <t>Demontáž modulové fasády LOP pro budovu v do 6 m</t>
  </si>
  <si>
    <t>-560516161</t>
  </si>
  <si>
    <t>https://podminky.urs.cz/item/CS_URS_2024_01/767416821</t>
  </si>
  <si>
    <t>Demontáž skleněných výplní v rámci realizace nových rozšířených dveřních otvorů</t>
  </si>
  <si>
    <t>1*2,175*2</t>
  </si>
  <si>
    <t>65</t>
  </si>
  <si>
    <t>767640221</t>
  </si>
  <si>
    <t>Montáž dveří ocelových nebo hliníkových vchodových dvoukřídlových bez nadsvětlíku</t>
  </si>
  <si>
    <t>-484609002</t>
  </si>
  <si>
    <t>https://podminky.urs.cz/item/CS_URS_2024_01/767640221</t>
  </si>
  <si>
    <t>Nové dveřní výplně na fasádě</t>
  </si>
  <si>
    <t>Df1 + Df2</t>
  </si>
  <si>
    <t>66</t>
  </si>
  <si>
    <t>55341334R.01</t>
  </si>
  <si>
    <t>254537533</t>
  </si>
  <si>
    <t>2*1,85*2,75</t>
  </si>
  <si>
    <t>67</t>
  </si>
  <si>
    <t>767641800</t>
  </si>
  <si>
    <t>Demontáž zárubní dveří odřezáním plochy do 2,5 m2</t>
  </si>
  <si>
    <t>1289352663</t>
  </si>
  <si>
    <t>https://podminky.urs.cz/item/CS_URS_2023_02/767641800</t>
  </si>
  <si>
    <t>68</t>
  </si>
  <si>
    <t>998767101</t>
  </si>
  <si>
    <t>Přesun hmot tonážní pro zámečnické konstrukce v objektech v do 6 m</t>
  </si>
  <si>
    <t>-1482889881</t>
  </si>
  <si>
    <t>https://podminky.urs.cz/item/CS_URS_2024_01/998767101</t>
  </si>
  <si>
    <t>771</t>
  </si>
  <si>
    <t>Podlahy z dlaždic</t>
  </si>
  <si>
    <t>69</t>
  </si>
  <si>
    <t>771573810</t>
  </si>
  <si>
    <t>Demontáž podlah z dlaždic keramických lepených</t>
  </si>
  <si>
    <t>1737353361</t>
  </si>
  <si>
    <t>https://podminky.urs.cz/item/CS_URS_2023_02/771573810</t>
  </si>
  <si>
    <t xml:space="preserve">Vybourání dlažby v rámci skladeb Sp7 a Sp8 </t>
  </si>
  <si>
    <t>7,92+1,9+1,88+2,66+2,8+1,03+1,03+1,82</t>
  </si>
  <si>
    <t>70</t>
  </si>
  <si>
    <t>771591112R.01</t>
  </si>
  <si>
    <t>Izolace  nátěrem nebo stěrkou ve dvou vrstvách</t>
  </si>
  <si>
    <t>1584192030</t>
  </si>
  <si>
    <t>Vlhké prostory</t>
  </si>
  <si>
    <t>1,81+3,2</t>
  </si>
  <si>
    <t>71</t>
  </si>
  <si>
    <t>998771101</t>
  </si>
  <si>
    <t>Přesun hmot tonážní pro podlahy z dlaždic v objektech v do 6 m</t>
  </si>
  <si>
    <t>-1780784852</t>
  </si>
  <si>
    <t>https://podminky.urs.cz/item/CS_URS_2024_01/998771101</t>
  </si>
  <si>
    <t>773</t>
  </si>
  <si>
    <t>Podlahy z litého teraca</t>
  </si>
  <si>
    <t>72</t>
  </si>
  <si>
    <t>773512911</t>
  </si>
  <si>
    <t>Oprava podlahy z přírodního litého teraca tl do 20 mm jednotlivých malých ploch do 0,10 m2</t>
  </si>
  <si>
    <t>-1784480185</t>
  </si>
  <si>
    <t>https://podminky.urs.cz/item/CS_URS_2024_01/773512911</t>
  </si>
  <si>
    <t>Lokální opravy stávajícího terazza v rámci skladeb Sp1 a Sp2</t>
  </si>
  <si>
    <t>"odhad" =&gt; nutno upřesnit přímo na stavbě</t>
  </si>
  <si>
    <t>73</t>
  </si>
  <si>
    <t>773993901</t>
  </si>
  <si>
    <t>Broušení stávající podlahy z litého teraca</t>
  </si>
  <si>
    <t>1559659558</t>
  </si>
  <si>
    <t>https://podminky.urs.cz/item/CS_URS_2024_01/773993901</t>
  </si>
  <si>
    <t>Lokální opravy stávajícího terazza - oživení povrchu</t>
  </si>
  <si>
    <t>tato položka se použije pouze v případě, že se tak investor rozhodne =&gt; výměra bude upřesněna přímo na stavbě</t>
  </si>
  <si>
    <t>74</t>
  </si>
  <si>
    <t>773993903</t>
  </si>
  <si>
    <t>Hloubkové čištění podlahy z litého teraca</t>
  </si>
  <si>
    <t>1831800822</t>
  </si>
  <si>
    <t>https://podminky.urs.cz/item/CS_URS_2024_01/773993903</t>
  </si>
  <si>
    <t>75</t>
  </si>
  <si>
    <t>773993905</t>
  </si>
  <si>
    <t>Ošetření podlahy z litého teraca polymerním voskem</t>
  </si>
  <si>
    <t>1987181535</t>
  </si>
  <si>
    <t>https://podminky.urs.cz/item/CS_URS_2024_01/773993905</t>
  </si>
  <si>
    <t>76</t>
  </si>
  <si>
    <t>773993907</t>
  </si>
  <si>
    <t>Impregnace podlahy z litého teraca</t>
  </si>
  <si>
    <t>-1997627656</t>
  </si>
  <si>
    <t>https://podminky.urs.cz/item/CS_URS_2024_01/773993907</t>
  </si>
  <si>
    <t>77</t>
  </si>
  <si>
    <t>998773101</t>
  </si>
  <si>
    <t>Přesun hmot tonážní pro podlahy teracové lité v objektech v do 6 m</t>
  </si>
  <si>
    <t>209056968</t>
  </si>
  <si>
    <t>https://podminky.urs.cz/item/CS_URS_2024_01/998773101</t>
  </si>
  <si>
    <t>776</t>
  </si>
  <si>
    <t>Podlahy povlakové</t>
  </si>
  <si>
    <t>78</t>
  </si>
  <si>
    <t>776141124R.01</t>
  </si>
  <si>
    <t>Stěrka podlahová nivelační pro vyrovnání podkladu povlakových podlah pevnosti 30 MPa tl 20mm</t>
  </si>
  <si>
    <t>1581707033</t>
  </si>
  <si>
    <t>NIVELAČNÍ STĚRKA TL. CCA 20MM</t>
  </si>
  <si>
    <t>Skladba Sp4 - NOVÁ PODLAHA PO VYBOURANÉM LITÉM TERRAZZU - EPOXIDOVÁ STĚRKA + 2X EPOXIDOVÝ LAK TRANSPARENT MAT</t>
  </si>
  <si>
    <t>6,36+1,98+1,38+8,38</t>
  </si>
  <si>
    <t>Skladba Sp5 -NOVÁ PODLAHA PO VYBOURANÉM LITÉM TERRAZZU VČ.HI - EPOXIDOVÁ STĚRKA + 2X EPOXIDOVÝ LAK TRANSPARENT MAT</t>
  </si>
  <si>
    <t>4,42+4,22+3,31+3,45+4,05+1,8+1,03</t>
  </si>
  <si>
    <t>Skladba Sp7 - NOVÁ PODLAHA PO VYBOURANÉ KERAMICKÉ DLAŽBĚ - EPOXIDOVÁ STĚRKA + 2X EPOXIDOVÝ LAK TRANSPARENT MAT</t>
  </si>
  <si>
    <t>2,79+1,82+2,65</t>
  </si>
  <si>
    <t>Skladba Sp8 - NOVÁ PODLAHA PO VYBOURANÉ KERAMICKÉ DLAŽBĚ VČ. HI - EPOXIDOVÁ STĚRKA + 2X EPOXIDOVÝ LAK TRANSPARENT MAT</t>
  </si>
  <si>
    <t>1,03+1,03+1,89+1,9+7,93</t>
  </si>
  <si>
    <t>79</t>
  </si>
  <si>
    <t>998776101</t>
  </si>
  <si>
    <t>Přesun hmot tonážní pro podlahy povlakové v objektech v do 6 m</t>
  </si>
  <si>
    <t>951376893</t>
  </si>
  <si>
    <t>https://podminky.urs.cz/item/CS_URS_2024_01/998776101</t>
  </si>
  <si>
    <t>777</t>
  </si>
  <si>
    <t>Podlahy lité</t>
  </si>
  <si>
    <t>80</t>
  </si>
  <si>
    <t>777111101</t>
  </si>
  <si>
    <t>Zametení podkladu před provedením lité podlahy</t>
  </si>
  <si>
    <t>1836012180</t>
  </si>
  <si>
    <t>https://podminky.urs.cz/item/CS_URS_2024_01/777111101</t>
  </si>
  <si>
    <t>PŘÍPRAVNÉ PRÁCE PŘED PROVEDENÍM STĚRKY</t>
  </si>
  <si>
    <t>PENETRACE</t>
  </si>
  <si>
    <t>81</t>
  </si>
  <si>
    <t>777111111</t>
  </si>
  <si>
    <t>Vysátí podkladu před provedením lité podlahy</t>
  </si>
  <si>
    <t>113534458</t>
  </si>
  <si>
    <t>https://podminky.urs.cz/item/CS_URS_2024_01/777111111</t>
  </si>
  <si>
    <t>82</t>
  </si>
  <si>
    <t>777111123</t>
  </si>
  <si>
    <t>Strojní broušení podkladu před provedením lité podlahy</t>
  </si>
  <si>
    <t>-640066150</t>
  </si>
  <si>
    <t>https://podminky.urs.cz/item/CS_URS_2024_01/777111123</t>
  </si>
  <si>
    <t>83</t>
  </si>
  <si>
    <t>777131101</t>
  </si>
  <si>
    <t>Penetrační epoxidový nátěr podlahy na suchý a vyzrálý podklad</t>
  </si>
  <si>
    <t>1825587069</t>
  </si>
  <si>
    <t>https://podminky.urs.cz/item/CS_URS_2024_01/777131101</t>
  </si>
  <si>
    <t>84</t>
  </si>
  <si>
    <t>777511103</t>
  </si>
  <si>
    <t>Krycí epoxidová stěrka tloušťky přes 1 do 2 mm dekorativní lité podlahy</t>
  </si>
  <si>
    <t>-1812645906</t>
  </si>
  <si>
    <t>https://podminky.urs.cz/item/CS_URS_2024_01/777511103</t>
  </si>
  <si>
    <t>PROBARVENÁ EPOXIDOVÁ STĚRKA+ 2XPU LAK TRANSPARENTNÍ</t>
  </si>
  <si>
    <t>85</t>
  </si>
  <si>
    <t>777622103</t>
  </si>
  <si>
    <t>Uzavírací polyuretanový transparentní nátěr podlahy</t>
  </si>
  <si>
    <t>-1835580159</t>
  </si>
  <si>
    <t>https://podminky.urs.cz/item/CS_URS_2024_01/777622103</t>
  </si>
  <si>
    <t>86</t>
  </si>
  <si>
    <t>777911111</t>
  </si>
  <si>
    <t>Tuhé napojení lité podlahy na stěnu nebo sokl</t>
  </si>
  <si>
    <t>1824491353</t>
  </si>
  <si>
    <t>https://podminky.urs.cz/item/CS_URS_2024_01/777911111</t>
  </si>
  <si>
    <t>22,5-0,9+0,4*4</t>
  </si>
  <si>
    <t>87</t>
  </si>
  <si>
    <t>998777101</t>
  </si>
  <si>
    <t>Přesun hmot tonážní pro podlahy lité v objektech v do 6 m</t>
  </si>
  <si>
    <t>-1706781675</t>
  </si>
  <si>
    <t>https://podminky.urs.cz/item/CS_URS_2023_02/998777101</t>
  </si>
  <si>
    <t>781</t>
  </si>
  <si>
    <t>Dokončovací práce - obklady</t>
  </si>
  <si>
    <t>88</t>
  </si>
  <si>
    <t>781111011</t>
  </si>
  <si>
    <t>Ometení (oprášení) stěny při přípravě podkladu</t>
  </si>
  <si>
    <t>1969652614</t>
  </si>
  <si>
    <t>https://podminky.urs.cz/item/CS_URS_2023_02/781111011</t>
  </si>
  <si>
    <t>Nový keramický obklad - skladba Ss5</t>
  </si>
  <si>
    <t>viz. výkres - PŮDORYS - STAVEBNÍ - SCHÉMA ÚPRAV POVRCHŮ STĚN - tmavě modrá barva</t>
  </si>
  <si>
    <t>(1,165+1,1)*2,5</t>
  </si>
  <si>
    <t>0,87*2,5</t>
  </si>
  <si>
    <t>89</t>
  </si>
  <si>
    <t>781121011</t>
  </si>
  <si>
    <t>Nátěr penetrační na stěnu</t>
  </si>
  <si>
    <t>558399912</t>
  </si>
  <si>
    <t>https://podminky.urs.cz/item/CS_URS_2023_02/781121011</t>
  </si>
  <si>
    <t>90</t>
  </si>
  <si>
    <t>781131112</t>
  </si>
  <si>
    <t>Izolace pod obklad nátěrem nebo stěrkou ve dvou vrstvách</t>
  </si>
  <si>
    <t>-255393117</t>
  </si>
  <si>
    <t>https://podminky.urs.cz/item/CS_URS_2023_02/781131112</t>
  </si>
  <si>
    <t>91</t>
  </si>
  <si>
    <t>781131241</t>
  </si>
  <si>
    <t>Izolace pod obklad těsnícími pásy vnitřní kout</t>
  </si>
  <si>
    <t>1420703934</t>
  </si>
  <si>
    <t>https://podminky.urs.cz/item/CS_URS_2023_02/781131241</t>
  </si>
  <si>
    <t>92</t>
  </si>
  <si>
    <t>781131264</t>
  </si>
  <si>
    <t>Izolace pod obklad těsnícími pásy mezi podlahou a stěnou</t>
  </si>
  <si>
    <t>1161976764</t>
  </si>
  <si>
    <t>https://podminky.urs.cz/item/CS_URS_2023_02/781131264</t>
  </si>
  <si>
    <t>(1,165+1,1)</t>
  </si>
  <si>
    <t>0,87</t>
  </si>
  <si>
    <t>93</t>
  </si>
  <si>
    <t>781473810R.01</t>
  </si>
  <si>
    <t>Demontáž obkladů z obkladaček keramických lepených ke zpětnému použití např. v šatně zaměstnanců</t>
  </si>
  <si>
    <t>1196054129</t>
  </si>
  <si>
    <t>Odstranění stávajících keramických obkladů</t>
  </si>
  <si>
    <t>2,55*(7,42+6,16+0,449+0,199+4,979+4,77+4,704+0,649+4,679+0,424+0,69+3,339+5,109+5,257+3,209+3,239+2,189+0,25+0,939)</t>
  </si>
  <si>
    <t>0,8*(2,55-2,1)*22+0,9*(2,55-2,1)*2</t>
  </si>
  <si>
    <t>94</t>
  </si>
  <si>
    <t>781474117</t>
  </si>
  <si>
    <t>Montáž obkladů vnitřních keramických hladkých přes 35 do 45 ks/m2 lepených flexibilním lepidlem</t>
  </si>
  <si>
    <t>292832809</t>
  </si>
  <si>
    <t>https://podminky.urs.cz/item/CS_URS_2023_02/781474117</t>
  </si>
  <si>
    <t>95</t>
  </si>
  <si>
    <t>59761255</t>
  </si>
  <si>
    <t>obklad keramický hladký přes 35 do 45ks/m2</t>
  </si>
  <si>
    <t>-672283307</t>
  </si>
  <si>
    <t>7,838*1,1 'Přepočtené koeficientem množství</t>
  </si>
  <si>
    <t>96</t>
  </si>
  <si>
    <t>781477111</t>
  </si>
  <si>
    <t>Příplatek k montáži obkladů vnitřních keramických hladkých za plochu do 10 m2</t>
  </si>
  <si>
    <t>-455754172</t>
  </si>
  <si>
    <t>https://podminky.urs.cz/item/CS_URS_2023_02/781477111</t>
  </si>
  <si>
    <t>97</t>
  </si>
  <si>
    <t>781477114</t>
  </si>
  <si>
    <t>Příplatek k montáži obkladů vnitřních keramických hladkých za spárování tmelem dvousložkovým</t>
  </si>
  <si>
    <t>1642461296</t>
  </si>
  <si>
    <t>https://podminky.urs.cz/item/CS_URS_2023_02/781477114</t>
  </si>
  <si>
    <t>98</t>
  </si>
  <si>
    <t>781495115</t>
  </si>
  <si>
    <t>Spárování vnitřních obkladů silikonem</t>
  </si>
  <si>
    <t>-1499480885</t>
  </si>
  <si>
    <t>https://podminky.urs.cz/item/CS_URS_2023_02/781495115</t>
  </si>
  <si>
    <t>Nový keramický obklad</t>
  </si>
  <si>
    <t>2,5*1</t>
  </si>
  <si>
    <t>99</t>
  </si>
  <si>
    <t>998781101</t>
  </si>
  <si>
    <t>Přesun hmot tonážní pro obklady keramické v objektech v do 6 m</t>
  </si>
  <si>
    <t>83646047</t>
  </si>
  <si>
    <t>https://podminky.urs.cz/item/CS_URS_2023_02/998781101</t>
  </si>
  <si>
    <t>783</t>
  </si>
  <si>
    <t>Dokončovací práce - nátěry</t>
  </si>
  <si>
    <t>100</t>
  </si>
  <si>
    <t>783000000R.01</t>
  </si>
  <si>
    <t>Nástřik všech prvků v SDk na stejnou barvu jako výmalba (kolejničky, anemostaty, světla, repro atp.)</t>
  </si>
  <si>
    <t>-39002142</t>
  </si>
  <si>
    <t>101</t>
  </si>
  <si>
    <t>783806811</t>
  </si>
  <si>
    <t>Odstranění nátěrů z omítek oškrábáním</t>
  </si>
  <si>
    <t>158117530</t>
  </si>
  <si>
    <t>https://podminky.urs.cz/item/CS_URS_2023_02/783806811</t>
  </si>
  <si>
    <t>Odstranění stávajících nátěrů - prostor klubu - skladba Ss2</t>
  </si>
  <si>
    <t>102</t>
  </si>
  <si>
    <t>783823137</t>
  </si>
  <si>
    <t>Penetrační vápenný nátěr hladkých nebo štukových omítek</t>
  </si>
  <si>
    <t>-1052453134</t>
  </si>
  <si>
    <t>https://podminky.urs.cz/item/CS_URS_2024_01/783823137</t>
  </si>
  <si>
    <t>784</t>
  </si>
  <si>
    <t>Dokončovací práce - malby a tapety</t>
  </si>
  <si>
    <t>103</t>
  </si>
  <si>
    <t>784111001</t>
  </si>
  <si>
    <t>Oprášení (ometení ) podkladu v místnostech v do 3,80 m</t>
  </si>
  <si>
    <t>732161814</t>
  </si>
  <si>
    <t>https://podminky.urs.cz/item/CS_URS_2023_02/784111001</t>
  </si>
  <si>
    <t>SDK podhledy</t>
  </si>
  <si>
    <t>"P1"53,36</t>
  </si>
  <si>
    <t>"P2"137,78</t>
  </si>
  <si>
    <t>"P3"3,2+1,98</t>
  </si>
  <si>
    <t>104</t>
  </si>
  <si>
    <t>784171101</t>
  </si>
  <si>
    <t>Zakrytí vnitřních podlah včetně pozdějšího odkrytí</t>
  </si>
  <si>
    <t>-775236063</t>
  </si>
  <si>
    <t>https://podminky.urs.cz/item/CS_URS_2024_01/784171101</t>
  </si>
  <si>
    <t>"sp10"121</t>
  </si>
  <si>
    <t>"sp3" 0,74+0,723+0,5+1,05+1,05+0,43</t>
  </si>
  <si>
    <t>"sp2"165,64</t>
  </si>
  <si>
    <t>"sp1"22,74</t>
  </si>
  <si>
    <t>105</t>
  </si>
  <si>
    <t>28323156R.01</t>
  </si>
  <si>
    <t>lepenka proti poškození v průběhu stavby</t>
  </si>
  <si>
    <t>805824858</t>
  </si>
  <si>
    <t>313,873*1,1 'Přepočtené koeficientem množství</t>
  </si>
  <si>
    <t>106</t>
  </si>
  <si>
    <t>784171111</t>
  </si>
  <si>
    <t>D+M Zakrytí nemalovaných ploch  včetně pozdějšího odkrytí svislých ploch např. stěn, oken, dveří v místnostech výšky do 3,80</t>
  </si>
  <si>
    <t>1769671570</t>
  </si>
  <si>
    <t>https://podminky.urs.cz/item/CS_URS_2024_01/784171111</t>
  </si>
  <si>
    <t>zakrytí fasády zevntiř proti poškození</t>
  </si>
  <si>
    <t>28,5*3,2</t>
  </si>
  <si>
    <t>107</t>
  </si>
  <si>
    <t>784181121</t>
  </si>
  <si>
    <t>Hloubková jednonásobná bezbarvá penetrace podkladu v místnostech v do 3,80 m</t>
  </si>
  <si>
    <t>522458050</t>
  </si>
  <si>
    <t>https://podminky.urs.cz/item/CS_URS_2023_02/784181121</t>
  </si>
  <si>
    <t>108</t>
  </si>
  <si>
    <t>784191001</t>
  </si>
  <si>
    <t>Čištění vnitřních ploch oken nebo balkonových dveří jednoduchých po provedení malířských prací</t>
  </si>
  <si>
    <t>-1615250424</t>
  </si>
  <si>
    <t>https://podminky.urs.cz/item/CS_URS_2023_02/784191001</t>
  </si>
  <si>
    <t>3,19*(5,6+5,65+5,7+5,7+4,2)</t>
  </si>
  <si>
    <t>109</t>
  </si>
  <si>
    <t>784191005</t>
  </si>
  <si>
    <t>Čištění vnitřních ploch dveří nebo vrat po provedení malířských prací</t>
  </si>
  <si>
    <t>279359773</t>
  </si>
  <si>
    <t>https://podminky.urs.cz/item/CS_URS_2023_02/784191005</t>
  </si>
  <si>
    <t>0,9*2,15*2</t>
  </si>
  <si>
    <t>0,8*2,15</t>
  </si>
  <si>
    <t>110</t>
  </si>
  <si>
    <t>784191007</t>
  </si>
  <si>
    <t>Čištění vnitřních ploch podlah po provedení malířských prací</t>
  </si>
  <si>
    <t>-1876547280</t>
  </si>
  <si>
    <t>https://podminky.urs.cz/item/CS_URS_2023_02/784191007</t>
  </si>
  <si>
    <t>137,78+53,36+3,2+1,98+9,85+6,4</t>
  </si>
  <si>
    <t>111</t>
  </si>
  <si>
    <t>784211101R.01</t>
  </si>
  <si>
    <t>-1419827354</t>
  </si>
  <si>
    <t>VRN</t>
  </si>
  <si>
    <t>Vedlejší rozpočtové náklady</t>
  </si>
  <si>
    <t>VRN3</t>
  </si>
  <si>
    <t>Zařízení staveniště</t>
  </si>
  <si>
    <t>112</t>
  </si>
  <si>
    <t>030001000</t>
  </si>
  <si>
    <t>1024</t>
  </si>
  <si>
    <t>-1674134697</t>
  </si>
  <si>
    <t>https://podminky.urs.cz/item/CS_URS_2023_02/030001000</t>
  </si>
  <si>
    <t>113</t>
  </si>
  <si>
    <t>032002002</t>
  </si>
  <si>
    <t>Vytyčení stavby</t>
  </si>
  <si>
    <t>522059050</t>
  </si>
  <si>
    <t>114</t>
  </si>
  <si>
    <t>039002000</t>
  </si>
  <si>
    <t>Zrušení zařízení staveniště</t>
  </si>
  <si>
    <t>925035929</t>
  </si>
  <si>
    <t>https://podminky.urs.cz/item/CS_URS_2023_02/039002000</t>
  </si>
  <si>
    <t>dveře jednokřídlé plné hladké (D1)</t>
  </si>
  <si>
    <t>27.</t>
  </si>
  <si>
    <t>účastník vyplní žlutá políčka</t>
  </si>
  <si>
    <t>deska pro bezesparý deskový podhled s celoplošnou perforací VČETNĚ REVIZNÍCH OTVORŮ (3KS 600X600MM) - VIZ KNIHA POHLEDOVÝCH PRVKŮ</t>
  </si>
  <si>
    <t xml:space="preserve">dveře dvoukřídlé Al prosklené  - izolační dvojsklo v hliníkovém rámu, vč. kování, zámku, vložky, ELEKTRICKÉHO OTVÍRAČE, rozety a dalších doplńků a montážního materiálu - specifikace dle Knihy pohledových prvků </t>
  </si>
  <si>
    <t>Dvojnásobné  malby tmavšího odstínu ze směsí za mokra výborně oděruvzdorných v místnostech v do 3,80 m - VIZ Kniha pohledovýh prvků</t>
  </si>
  <si>
    <t>Nový keramický obklad - skladba Ss5 - POUŽITÍ VYBOURANÉBHO OBKLADU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</si>
</sst>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4" fontId="33" fillId="0" borderId="12" xfId="0" applyNumberFormat="1" applyFont="1" applyBorder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Fill="1"/>
    <xf numFmtId="0" fontId="31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24" fillId="0" borderId="16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8" fillId="0" borderId="14" xfId="0" applyFont="1" applyFill="1" applyBorder="1"/>
    <xf numFmtId="0" fontId="24" fillId="0" borderId="14" xfId="0" applyFont="1" applyFill="1" applyBorder="1" applyAlignment="1" applyProtection="1">
      <alignment horizontal="left" vertical="center"/>
      <protection locked="0"/>
    </xf>
    <xf numFmtId="0" fontId="9" fillId="0" borderId="14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0" fontId="38" fillId="0" borderId="14" xfId="0" applyFont="1" applyFill="1" applyBorder="1" applyAlignment="1" applyProtection="1">
      <alignment horizontal="left" vertical="center"/>
      <protection locked="0"/>
    </xf>
    <xf numFmtId="0" fontId="0" fillId="0" borderId="19" xfId="0" applyFill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13121111" TargetMode="External"/><Relationship Id="rId21" Type="http://schemas.openxmlformats.org/officeDocument/2006/relationships/hyperlink" Target="https://podminky.urs.cz/item/CS_URS_2023_02/997013509" TargetMode="External"/><Relationship Id="rId42" Type="http://schemas.openxmlformats.org/officeDocument/2006/relationships/hyperlink" Target="https://podminky.urs.cz/item/CS_URS_2023_02/766441823" TargetMode="External"/><Relationship Id="rId47" Type="http://schemas.openxmlformats.org/officeDocument/2006/relationships/hyperlink" Target="https://podminky.urs.cz/item/CS_URS_2024_01/998767101" TargetMode="External"/><Relationship Id="rId63" Type="http://schemas.openxmlformats.org/officeDocument/2006/relationships/hyperlink" Target="https://podminky.urs.cz/item/CS_URS_2024_01/777911111" TargetMode="External"/><Relationship Id="rId68" Type="http://schemas.openxmlformats.org/officeDocument/2006/relationships/hyperlink" Target="https://podminky.urs.cz/item/CS_URS_2023_02/781131241" TargetMode="External"/><Relationship Id="rId84" Type="http://schemas.openxmlformats.org/officeDocument/2006/relationships/hyperlink" Target="https://podminky.urs.cz/item/CS_URS_2023_02/030001000" TargetMode="External"/><Relationship Id="rId16" Type="http://schemas.openxmlformats.org/officeDocument/2006/relationships/hyperlink" Target="https://podminky.urs.cz/item/CS_URS_2024_01/978035117" TargetMode="External"/><Relationship Id="rId11" Type="http://schemas.openxmlformats.org/officeDocument/2006/relationships/hyperlink" Target="https://podminky.urs.cz/item/CS_URS_2023_02/962032432" TargetMode="External"/><Relationship Id="rId32" Type="http://schemas.openxmlformats.org/officeDocument/2006/relationships/hyperlink" Target="https://podminky.urs.cz/item/CS_URS_2023_02/725240811" TargetMode="External"/><Relationship Id="rId37" Type="http://schemas.openxmlformats.org/officeDocument/2006/relationships/hyperlink" Target="https://podminky.urs.cz/item/CS_URS_2023_02/763131821" TargetMode="External"/><Relationship Id="rId53" Type="http://schemas.openxmlformats.org/officeDocument/2006/relationships/hyperlink" Target="https://podminky.urs.cz/item/CS_URS_2024_01/773993905" TargetMode="External"/><Relationship Id="rId58" Type="http://schemas.openxmlformats.org/officeDocument/2006/relationships/hyperlink" Target="https://podminky.urs.cz/item/CS_URS_2024_01/777111111" TargetMode="External"/><Relationship Id="rId74" Type="http://schemas.openxmlformats.org/officeDocument/2006/relationships/hyperlink" Target="https://podminky.urs.cz/item/CS_URS_2023_02/998781101" TargetMode="External"/><Relationship Id="rId79" Type="http://schemas.openxmlformats.org/officeDocument/2006/relationships/hyperlink" Target="https://podminky.urs.cz/item/CS_URS_2024_01/784171111" TargetMode="External"/><Relationship Id="rId5" Type="http://schemas.openxmlformats.org/officeDocument/2006/relationships/hyperlink" Target="https://podminky.urs.cz/item/CS_URS_2023_02/622143003" TargetMode="External"/><Relationship Id="rId19" Type="http://schemas.openxmlformats.org/officeDocument/2006/relationships/hyperlink" Target="https://podminky.urs.cz/item/CS_URS_2023_02/997013151" TargetMode="External"/><Relationship Id="rId14" Type="http://schemas.openxmlformats.org/officeDocument/2006/relationships/hyperlink" Target="https://podminky.urs.cz/item/CS_URS_2023_02/971033631" TargetMode="External"/><Relationship Id="rId22" Type="http://schemas.openxmlformats.org/officeDocument/2006/relationships/hyperlink" Target="https://podminky.urs.cz/item/CS_URS_2023_02/997013631" TargetMode="External"/><Relationship Id="rId27" Type="http://schemas.openxmlformats.org/officeDocument/2006/relationships/hyperlink" Target="https://podminky.urs.cz/item/CS_URS_2024_01/713191132" TargetMode="External"/><Relationship Id="rId30" Type="http://schemas.openxmlformats.org/officeDocument/2006/relationships/hyperlink" Target="https://podminky.urs.cz/item/CS_URS_2023_02/725130811" TargetMode="External"/><Relationship Id="rId35" Type="http://schemas.openxmlformats.org/officeDocument/2006/relationships/hyperlink" Target="https://podminky.urs.cz/item/CS_URS_2023_02/763131451" TargetMode="External"/><Relationship Id="rId43" Type="http://schemas.openxmlformats.org/officeDocument/2006/relationships/hyperlink" Target="https://podminky.urs.cz/item/CS_URS_2023_02/766691914" TargetMode="External"/><Relationship Id="rId48" Type="http://schemas.openxmlformats.org/officeDocument/2006/relationships/hyperlink" Target="https://podminky.urs.cz/item/CS_URS_2023_02/771573810" TargetMode="External"/><Relationship Id="rId56" Type="http://schemas.openxmlformats.org/officeDocument/2006/relationships/hyperlink" Target="https://podminky.urs.cz/item/CS_URS_2024_01/998776101" TargetMode="External"/><Relationship Id="rId64" Type="http://schemas.openxmlformats.org/officeDocument/2006/relationships/hyperlink" Target="https://podminky.urs.cz/item/CS_URS_2023_02/998777101" TargetMode="External"/><Relationship Id="rId69" Type="http://schemas.openxmlformats.org/officeDocument/2006/relationships/hyperlink" Target="https://podminky.urs.cz/item/CS_URS_2023_02/781131264" TargetMode="External"/><Relationship Id="rId77" Type="http://schemas.openxmlformats.org/officeDocument/2006/relationships/hyperlink" Target="https://podminky.urs.cz/item/CS_URS_2023_02/784111001" TargetMode="External"/><Relationship Id="rId8" Type="http://schemas.openxmlformats.org/officeDocument/2006/relationships/hyperlink" Target="https://podminky.urs.cz/item/CS_URS_2024_01/642942951" TargetMode="External"/><Relationship Id="rId51" Type="http://schemas.openxmlformats.org/officeDocument/2006/relationships/hyperlink" Target="https://podminky.urs.cz/item/CS_URS_2024_01/773993901" TargetMode="External"/><Relationship Id="rId72" Type="http://schemas.openxmlformats.org/officeDocument/2006/relationships/hyperlink" Target="https://podminky.urs.cz/item/CS_URS_2023_02/781477114" TargetMode="External"/><Relationship Id="rId80" Type="http://schemas.openxmlformats.org/officeDocument/2006/relationships/hyperlink" Target="https://podminky.urs.cz/item/CS_URS_2023_02/784181121" TargetMode="External"/><Relationship Id="rId85" Type="http://schemas.openxmlformats.org/officeDocument/2006/relationships/hyperlink" Target="https://podminky.urs.cz/item/CS_URS_2023_02/039002000" TargetMode="External"/><Relationship Id="rId3" Type="http://schemas.openxmlformats.org/officeDocument/2006/relationships/hyperlink" Target="https://podminky.urs.cz/item/CS_URS_2023_02/612321141" TargetMode="External"/><Relationship Id="rId12" Type="http://schemas.openxmlformats.org/officeDocument/2006/relationships/hyperlink" Target="https://podminky.urs.cz/item/CS_URS_2023_02/963042819" TargetMode="External"/><Relationship Id="rId17" Type="http://schemas.openxmlformats.org/officeDocument/2006/relationships/hyperlink" Target="https://podminky.urs.cz/item/CS_URS_2024_01/985131211" TargetMode="External"/><Relationship Id="rId25" Type="http://schemas.openxmlformats.org/officeDocument/2006/relationships/hyperlink" Target="https://podminky.urs.cz/item/CS_URS_2024_01/998711101" TargetMode="External"/><Relationship Id="rId33" Type="http://schemas.openxmlformats.org/officeDocument/2006/relationships/hyperlink" Target="https://podminky.urs.cz/item/CS_URS_2023_02/763111811" TargetMode="External"/><Relationship Id="rId38" Type="http://schemas.openxmlformats.org/officeDocument/2006/relationships/hyperlink" Target="https://podminky.urs.cz/item/CS_URS_2023_02/763135002" TargetMode="External"/><Relationship Id="rId46" Type="http://schemas.openxmlformats.org/officeDocument/2006/relationships/hyperlink" Target="https://podminky.urs.cz/item/CS_URS_2023_02/767641800" TargetMode="External"/><Relationship Id="rId59" Type="http://schemas.openxmlformats.org/officeDocument/2006/relationships/hyperlink" Target="https://podminky.urs.cz/item/CS_URS_2024_01/777111123" TargetMode="External"/><Relationship Id="rId67" Type="http://schemas.openxmlformats.org/officeDocument/2006/relationships/hyperlink" Target="https://podminky.urs.cz/item/CS_URS_2023_02/781131112" TargetMode="External"/><Relationship Id="rId20" Type="http://schemas.openxmlformats.org/officeDocument/2006/relationships/hyperlink" Target="https://podminky.urs.cz/item/CS_URS_2023_02/997013501" TargetMode="External"/><Relationship Id="rId41" Type="http://schemas.openxmlformats.org/officeDocument/2006/relationships/hyperlink" Target="https://podminky.urs.cz/item/CS_URS_2023_02/766441821" TargetMode="External"/><Relationship Id="rId54" Type="http://schemas.openxmlformats.org/officeDocument/2006/relationships/hyperlink" Target="https://podminky.urs.cz/item/CS_URS_2024_01/773993907" TargetMode="External"/><Relationship Id="rId62" Type="http://schemas.openxmlformats.org/officeDocument/2006/relationships/hyperlink" Target="https://podminky.urs.cz/item/CS_URS_2024_01/777622103" TargetMode="External"/><Relationship Id="rId70" Type="http://schemas.openxmlformats.org/officeDocument/2006/relationships/hyperlink" Target="https://podminky.urs.cz/item/CS_URS_2023_02/781474117" TargetMode="External"/><Relationship Id="rId75" Type="http://schemas.openxmlformats.org/officeDocument/2006/relationships/hyperlink" Target="https://podminky.urs.cz/item/CS_URS_2023_02/783806811" TargetMode="External"/><Relationship Id="rId83" Type="http://schemas.openxmlformats.org/officeDocument/2006/relationships/hyperlink" Target="https://podminky.urs.cz/item/CS_URS_2023_02/784191007" TargetMode="External"/><Relationship Id="rId1" Type="http://schemas.openxmlformats.org/officeDocument/2006/relationships/hyperlink" Target="https://podminky.urs.cz/item/CS_URS_2023_02/342291112" TargetMode="External"/><Relationship Id="rId6" Type="http://schemas.openxmlformats.org/officeDocument/2006/relationships/hyperlink" Target="https://podminky.urs.cz/item/CS_URS_2024_01/631311121" TargetMode="External"/><Relationship Id="rId15" Type="http://schemas.openxmlformats.org/officeDocument/2006/relationships/hyperlink" Target="https://podminky.urs.cz/item/CS_URS_2023_02/975043121" TargetMode="External"/><Relationship Id="rId23" Type="http://schemas.openxmlformats.org/officeDocument/2006/relationships/hyperlink" Target="https://podminky.urs.cz/item/CS_URS_2023_02/998011001" TargetMode="External"/><Relationship Id="rId28" Type="http://schemas.openxmlformats.org/officeDocument/2006/relationships/hyperlink" Target="https://podminky.urs.cz/item/CS_URS_2024_01/998713101" TargetMode="External"/><Relationship Id="rId36" Type="http://schemas.openxmlformats.org/officeDocument/2006/relationships/hyperlink" Target="https://podminky.urs.cz/item/CS_URS_2024_01/763131714" TargetMode="External"/><Relationship Id="rId49" Type="http://schemas.openxmlformats.org/officeDocument/2006/relationships/hyperlink" Target="https://podminky.urs.cz/item/CS_URS_2024_01/998771101" TargetMode="External"/><Relationship Id="rId57" Type="http://schemas.openxmlformats.org/officeDocument/2006/relationships/hyperlink" Target="https://podminky.urs.cz/item/CS_URS_2024_01/777111101" TargetMode="External"/><Relationship Id="rId10" Type="http://schemas.openxmlformats.org/officeDocument/2006/relationships/hyperlink" Target="https://podminky.urs.cz/item/CS_URS_2023_02/962031133" TargetMode="External"/><Relationship Id="rId31" Type="http://schemas.openxmlformats.org/officeDocument/2006/relationships/hyperlink" Target="https://podminky.urs.cz/item/CS_URS_2023_02/725210821" TargetMode="External"/><Relationship Id="rId44" Type="http://schemas.openxmlformats.org/officeDocument/2006/relationships/hyperlink" Target="https://podminky.urs.cz/item/CS_URS_2024_01/767416821" TargetMode="External"/><Relationship Id="rId52" Type="http://schemas.openxmlformats.org/officeDocument/2006/relationships/hyperlink" Target="https://podminky.urs.cz/item/CS_URS_2024_01/773993903" TargetMode="External"/><Relationship Id="rId60" Type="http://schemas.openxmlformats.org/officeDocument/2006/relationships/hyperlink" Target="https://podminky.urs.cz/item/CS_URS_2024_01/777131101" TargetMode="External"/><Relationship Id="rId65" Type="http://schemas.openxmlformats.org/officeDocument/2006/relationships/hyperlink" Target="https://podminky.urs.cz/item/CS_URS_2023_02/781111011" TargetMode="External"/><Relationship Id="rId73" Type="http://schemas.openxmlformats.org/officeDocument/2006/relationships/hyperlink" Target="https://podminky.urs.cz/item/CS_URS_2023_02/781495115" TargetMode="External"/><Relationship Id="rId78" Type="http://schemas.openxmlformats.org/officeDocument/2006/relationships/hyperlink" Target="https://podminky.urs.cz/item/CS_URS_2024_01/784171101" TargetMode="External"/><Relationship Id="rId81" Type="http://schemas.openxmlformats.org/officeDocument/2006/relationships/hyperlink" Target="https://podminky.urs.cz/item/CS_URS_2023_02/784191001" TargetMode="External"/><Relationship Id="rId86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612325412" TargetMode="External"/><Relationship Id="rId9" Type="http://schemas.openxmlformats.org/officeDocument/2006/relationships/hyperlink" Target="https://podminky.urs.cz/item/CS_URS_2023_02/962031132" TargetMode="External"/><Relationship Id="rId13" Type="http://schemas.openxmlformats.org/officeDocument/2006/relationships/hyperlink" Target="https://podminky.urs.cz/item/CS_URS_2024_01/965043341" TargetMode="External"/><Relationship Id="rId18" Type="http://schemas.openxmlformats.org/officeDocument/2006/relationships/hyperlink" Target="https://podminky.urs.cz/item/CS_URS_2023_02/997002611" TargetMode="External"/><Relationship Id="rId39" Type="http://schemas.openxmlformats.org/officeDocument/2006/relationships/hyperlink" Target="https://podminky.urs.cz/item/CS_URS_2023_02/763135701" TargetMode="External"/><Relationship Id="rId34" Type="http://schemas.openxmlformats.org/officeDocument/2006/relationships/hyperlink" Target="https://podminky.urs.cz/item/CS_URS_2023_02/763121821" TargetMode="External"/><Relationship Id="rId50" Type="http://schemas.openxmlformats.org/officeDocument/2006/relationships/hyperlink" Target="https://podminky.urs.cz/item/CS_URS_2024_01/773512911" TargetMode="External"/><Relationship Id="rId55" Type="http://schemas.openxmlformats.org/officeDocument/2006/relationships/hyperlink" Target="https://podminky.urs.cz/item/CS_URS_2024_01/998773101" TargetMode="External"/><Relationship Id="rId76" Type="http://schemas.openxmlformats.org/officeDocument/2006/relationships/hyperlink" Target="https://podminky.urs.cz/item/CS_URS_2024_01/783823137" TargetMode="External"/><Relationship Id="rId7" Type="http://schemas.openxmlformats.org/officeDocument/2006/relationships/hyperlink" Target="https://podminky.urs.cz/item/CS_URS_2024_01/631362021" TargetMode="External"/><Relationship Id="rId71" Type="http://schemas.openxmlformats.org/officeDocument/2006/relationships/hyperlink" Target="https://podminky.urs.cz/item/CS_URS_2023_02/781477111" TargetMode="External"/><Relationship Id="rId2" Type="http://schemas.openxmlformats.org/officeDocument/2006/relationships/hyperlink" Target="https://podminky.urs.cz/item/CS_URS_2023_02/342291121" TargetMode="External"/><Relationship Id="rId29" Type="http://schemas.openxmlformats.org/officeDocument/2006/relationships/hyperlink" Target="https://podminky.urs.cz/item/CS_URS_2023_02/725110811" TargetMode="External"/><Relationship Id="rId24" Type="http://schemas.openxmlformats.org/officeDocument/2006/relationships/hyperlink" Target="https://podminky.urs.cz/item/CS_URS_2024_01/711191201" TargetMode="External"/><Relationship Id="rId40" Type="http://schemas.openxmlformats.org/officeDocument/2006/relationships/hyperlink" Target="https://podminky.urs.cz/item/CS_URS_2024_01/998763301" TargetMode="External"/><Relationship Id="rId45" Type="http://schemas.openxmlformats.org/officeDocument/2006/relationships/hyperlink" Target="https://podminky.urs.cz/item/CS_URS_2024_01/767640221" TargetMode="External"/><Relationship Id="rId66" Type="http://schemas.openxmlformats.org/officeDocument/2006/relationships/hyperlink" Target="https://podminky.urs.cz/item/CS_URS_2023_02/781121011" TargetMode="External"/><Relationship Id="rId61" Type="http://schemas.openxmlformats.org/officeDocument/2006/relationships/hyperlink" Target="https://podminky.urs.cz/item/CS_URS_2024_01/777511103" TargetMode="External"/><Relationship Id="rId82" Type="http://schemas.openxmlformats.org/officeDocument/2006/relationships/hyperlink" Target="https://podminky.urs.cz/item/CS_URS_2023_02/784191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37" workbookViewId="0">
      <selection activeCell="AN9" sqref="AN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9" width="25.85546875" hidden="1" customWidth="1"/>
    <col min="50" max="51" width="21.7109375" hidden="1" customWidth="1"/>
    <col min="52" max="53" width="25" hidden="1" customWidth="1"/>
    <col min="54" max="54" width="21.7109375" hidden="1" customWidth="1"/>
    <col min="55" max="55" width="19.140625" hidden="1" customWidth="1"/>
    <col min="56" max="56" width="25" hidden="1" customWidth="1"/>
    <col min="57" max="57" width="21.7109375" hidden="1" customWidth="1"/>
    <col min="58" max="58" width="19.140625" hidden="1" customWidth="1"/>
    <col min="59" max="59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4</v>
      </c>
      <c r="BV1" s="16" t="s">
        <v>5</v>
      </c>
    </row>
    <row r="2" spans="1:74" ht="36.9" customHeight="1">
      <c r="AR2" s="183" t="s">
        <v>6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F2" s="184"/>
      <c r="BG2" s="184"/>
      <c r="BS2" s="17" t="s">
        <v>7</v>
      </c>
      <c r="BT2" s="17" t="s">
        <v>8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" customHeight="1">
      <c r="B4" s="20"/>
      <c r="D4" s="21" t="s">
        <v>10</v>
      </c>
      <c r="AR4" s="20"/>
      <c r="AS4" s="22" t="s">
        <v>11</v>
      </c>
      <c r="BG4" s="23" t="s">
        <v>12</v>
      </c>
      <c r="BS4" s="17" t="s">
        <v>13</v>
      </c>
    </row>
    <row r="5" spans="1:74" ht="12" customHeight="1">
      <c r="B5" s="20"/>
      <c r="D5" s="24" t="s">
        <v>14</v>
      </c>
      <c r="K5" s="214" t="s">
        <v>15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R5" s="20"/>
      <c r="BG5" s="211" t="s">
        <v>16</v>
      </c>
      <c r="BS5" s="17" t="s">
        <v>7</v>
      </c>
    </row>
    <row r="6" spans="1:74" ht="36.9" customHeight="1">
      <c r="B6" s="20"/>
      <c r="D6" s="26" t="s">
        <v>17</v>
      </c>
      <c r="K6" s="215" t="s">
        <v>18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R6" s="20"/>
      <c r="BG6" s="212"/>
      <c r="BS6" s="17" t="s">
        <v>7</v>
      </c>
    </row>
    <row r="7" spans="1:74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G7" s="212"/>
      <c r="BS7" s="17" t="s">
        <v>7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44">
        <v>45349</v>
      </c>
      <c r="AR8" s="20"/>
      <c r="BG8" s="212"/>
      <c r="BS8" s="17" t="s">
        <v>7</v>
      </c>
    </row>
    <row r="9" spans="1:74" ht="14.4" customHeight="1">
      <c r="B9" s="20"/>
      <c r="AR9" s="20"/>
      <c r="BG9" s="212"/>
      <c r="BS9" s="17" t="s">
        <v>7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G10" s="212"/>
      <c r="BS10" s="17" t="s">
        <v>7</v>
      </c>
    </row>
    <row r="11" spans="1:74" ht="18.45" customHeight="1">
      <c r="B11" s="20"/>
      <c r="E11" s="25" t="s">
        <v>22</v>
      </c>
      <c r="AK11" s="27" t="s">
        <v>26</v>
      </c>
      <c r="AN11" s="25" t="s">
        <v>1</v>
      </c>
      <c r="AR11" s="20"/>
      <c r="BG11" s="212"/>
      <c r="BS11" s="17" t="s">
        <v>7</v>
      </c>
    </row>
    <row r="12" spans="1:74" ht="6.9" customHeight="1">
      <c r="B12" s="20"/>
      <c r="AR12" s="20"/>
      <c r="BG12" s="212"/>
      <c r="BS12" s="17" t="s">
        <v>7</v>
      </c>
    </row>
    <row r="13" spans="1:74" ht="12" customHeight="1">
      <c r="B13" s="20"/>
      <c r="D13" s="27" t="s">
        <v>27</v>
      </c>
      <c r="AK13" s="27" t="s">
        <v>25</v>
      </c>
      <c r="AN13" s="29" t="s">
        <v>28</v>
      </c>
      <c r="AR13" s="20"/>
      <c r="BG13" s="212"/>
      <c r="BS13" s="17" t="s">
        <v>7</v>
      </c>
    </row>
    <row r="14" spans="1:74" ht="13.2">
      <c r="B14" s="20"/>
      <c r="E14" s="216" t="s">
        <v>28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7" t="s">
        <v>26</v>
      </c>
      <c r="AN14" s="29" t="s">
        <v>28</v>
      </c>
      <c r="AR14" s="20"/>
      <c r="BG14" s="212"/>
      <c r="BS14" s="17" t="s">
        <v>7</v>
      </c>
    </row>
    <row r="15" spans="1:74" ht="6.9" customHeight="1">
      <c r="B15" s="20"/>
      <c r="AR15" s="20"/>
      <c r="BG15" s="212"/>
      <c r="BS15" s="17" t="s">
        <v>3</v>
      </c>
    </row>
    <row r="16" spans="1:74" ht="12" customHeight="1">
      <c r="B16" s="20"/>
      <c r="D16" s="27" t="s">
        <v>29</v>
      </c>
      <c r="AK16" s="27" t="s">
        <v>25</v>
      </c>
      <c r="AN16" s="25" t="s">
        <v>1</v>
      </c>
      <c r="AR16" s="20"/>
      <c r="BG16" s="212"/>
      <c r="BS16" s="17" t="s">
        <v>3</v>
      </c>
    </row>
    <row r="17" spans="2:71" ht="18.45" customHeight="1">
      <c r="B17" s="20"/>
      <c r="E17" s="25" t="s">
        <v>22</v>
      </c>
      <c r="AK17" s="27" t="s">
        <v>26</v>
      </c>
      <c r="AN17" s="25" t="s">
        <v>1</v>
      </c>
      <c r="AR17" s="20"/>
      <c r="BG17" s="212"/>
      <c r="BS17" s="17" t="s">
        <v>4</v>
      </c>
    </row>
    <row r="18" spans="2:71" ht="6.9" customHeight="1">
      <c r="B18" s="20"/>
      <c r="AR18" s="20"/>
      <c r="BG18" s="212"/>
      <c r="BS18" s="17" t="s">
        <v>7</v>
      </c>
    </row>
    <row r="19" spans="2:71" ht="12" customHeight="1">
      <c r="B19" s="20"/>
      <c r="D19" s="27" t="s">
        <v>30</v>
      </c>
      <c r="AK19" s="27" t="s">
        <v>25</v>
      </c>
      <c r="AN19" s="25" t="s">
        <v>1</v>
      </c>
      <c r="AR19" s="20"/>
      <c r="BG19" s="212"/>
      <c r="BS19" s="17" t="s">
        <v>7</v>
      </c>
    </row>
    <row r="20" spans="2:71" ht="18.45" customHeight="1">
      <c r="B20" s="20"/>
      <c r="E20" s="25" t="s">
        <v>22</v>
      </c>
      <c r="AK20" s="27" t="s">
        <v>26</v>
      </c>
      <c r="AN20" s="25" t="s">
        <v>1</v>
      </c>
      <c r="AR20" s="20"/>
      <c r="BG20" s="212"/>
      <c r="BS20" s="17" t="s">
        <v>4</v>
      </c>
    </row>
    <row r="21" spans="2:71" ht="6.9" customHeight="1">
      <c r="B21" s="20"/>
      <c r="AR21" s="20"/>
      <c r="BG21" s="212"/>
    </row>
    <row r="22" spans="2:71" ht="12" customHeight="1">
      <c r="B22" s="20"/>
      <c r="D22" s="27" t="s">
        <v>31</v>
      </c>
      <c r="AR22" s="20"/>
      <c r="BG22" s="212"/>
    </row>
    <row r="23" spans="2:71" ht="16.5" customHeight="1">
      <c r="B23" s="20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20"/>
      <c r="BG23" s="212"/>
    </row>
    <row r="24" spans="2:71" ht="6.9" customHeight="1">
      <c r="B24" s="20"/>
      <c r="AR24" s="20"/>
      <c r="BG24" s="212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G25" s="212"/>
    </row>
    <row r="26" spans="2:71" s="1" customFormat="1" ht="25.95" customHeight="1">
      <c r="B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9">
        <f>ROUND(AG94,2)</f>
        <v>0</v>
      </c>
      <c r="AL26" s="220"/>
      <c r="AM26" s="220"/>
      <c r="AN26" s="220"/>
      <c r="AO26" s="220"/>
      <c r="AR26" s="32"/>
      <c r="BG26" s="212"/>
    </row>
    <row r="27" spans="2:71" s="1" customFormat="1" ht="6.9" customHeight="1">
      <c r="B27" s="32"/>
      <c r="AR27" s="32"/>
      <c r="BG27" s="212"/>
    </row>
    <row r="28" spans="2:71" s="1" customFormat="1" ht="13.2">
      <c r="B28" s="32"/>
      <c r="L28" s="221" t="s">
        <v>33</v>
      </c>
      <c r="M28" s="221"/>
      <c r="N28" s="221"/>
      <c r="O28" s="221"/>
      <c r="P28" s="221"/>
      <c r="W28" s="221" t="s">
        <v>34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35</v>
      </c>
      <c r="AL28" s="221"/>
      <c r="AM28" s="221"/>
      <c r="AN28" s="221"/>
      <c r="AO28" s="221"/>
      <c r="AR28" s="32"/>
      <c r="BG28" s="212"/>
    </row>
    <row r="29" spans="2:71" s="2" customFormat="1" ht="14.4" customHeight="1">
      <c r="B29" s="36"/>
      <c r="D29" s="27" t="s">
        <v>36</v>
      </c>
      <c r="F29" s="27" t="s">
        <v>37</v>
      </c>
      <c r="L29" s="206">
        <v>0.21</v>
      </c>
      <c r="M29" s="205"/>
      <c r="N29" s="205"/>
      <c r="O29" s="205"/>
      <c r="P29" s="205"/>
      <c r="W29" s="204">
        <f>ROUND(BB94,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ROUND(AX94, 2)</f>
        <v>0</v>
      </c>
      <c r="AL29" s="205"/>
      <c r="AM29" s="205"/>
      <c r="AN29" s="205"/>
      <c r="AO29" s="205"/>
      <c r="AR29" s="36"/>
      <c r="BG29" s="213"/>
    </row>
    <row r="30" spans="2:71" s="2" customFormat="1" ht="14.4" customHeight="1">
      <c r="B30" s="36"/>
      <c r="F30" s="27" t="s">
        <v>38</v>
      </c>
      <c r="L30" s="206">
        <v>0.15</v>
      </c>
      <c r="M30" s="205"/>
      <c r="N30" s="205"/>
      <c r="O30" s="205"/>
      <c r="P30" s="205"/>
      <c r="W30" s="204">
        <f>ROUND(BC94,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ROUND(AY94, 2)</f>
        <v>0</v>
      </c>
      <c r="AL30" s="205"/>
      <c r="AM30" s="205"/>
      <c r="AN30" s="205"/>
      <c r="AO30" s="205"/>
      <c r="AR30" s="36"/>
      <c r="BG30" s="213"/>
    </row>
    <row r="31" spans="2:71" s="2" customFormat="1" ht="14.4" hidden="1" customHeight="1">
      <c r="B31" s="36"/>
      <c r="F31" s="27" t="s">
        <v>39</v>
      </c>
      <c r="L31" s="206">
        <v>0.21</v>
      </c>
      <c r="M31" s="205"/>
      <c r="N31" s="205"/>
      <c r="O31" s="205"/>
      <c r="P31" s="205"/>
      <c r="W31" s="204">
        <f>ROUND(BD94,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6"/>
      <c r="BG31" s="213"/>
    </row>
    <row r="32" spans="2:71" s="2" customFormat="1" ht="14.4" hidden="1" customHeight="1">
      <c r="B32" s="36"/>
      <c r="F32" s="27" t="s">
        <v>40</v>
      </c>
      <c r="L32" s="206">
        <v>0.15</v>
      </c>
      <c r="M32" s="205"/>
      <c r="N32" s="205"/>
      <c r="O32" s="205"/>
      <c r="P32" s="205"/>
      <c r="W32" s="204">
        <f>ROUND(BE94,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6"/>
      <c r="BG32" s="213"/>
    </row>
    <row r="33" spans="2:59" s="2" customFormat="1" ht="14.4" hidden="1" customHeight="1">
      <c r="B33" s="36"/>
      <c r="F33" s="27" t="s">
        <v>41</v>
      </c>
      <c r="L33" s="206">
        <v>0</v>
      </c>
      <c r="M33" s="205"/>
      <c r="N33" s="205"/>
      <c r="O33" s="205"/>
      <c r="P33" s="205"/>
      <c r="W33" s="204">
        <f>ROUND(BF94,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6"/>
      <c r="BG33" s="213"/>
    </row>
    <row r="34" spans="2:59" s="1" customFormat="1" ht="6.9" customHeight="1">
      <c r="B34" s="32"/>
      <c r="AR34" s="32"/>
      <c r="BG34" s="212"/>
    </row>
    <row r="35" spans="2:59" s="1" customFormat="1" ht="25.95" customHeight="1">
      <c r="B35" s="32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207" t="s">
        <v>44</v>
      </c>
      <c r="Y35" s="208"/>
      <c r="Z35" s="208"/>
      <c r="AA35" s="208"/>
      <c r="AB35" s="208"/>
      <c r="AC35" s="39"/>
      <c r="AD35" s="39"/>
      <c r="AE35" s="39"/>
      <c r="AF35" s="39"/>
      <c r="AG35" s="39"/>
      <c r="AH35" s="39"/>
      <c r="AI35" s="39"/>
      <c r="AJ35" s="39"/>
      <c r="AK35" s="209">
        <f>SUM(AK26:AK33)</f>
        <v>0</v>
      </c>
      <c r="AL35" s="208"/>
      <c r="AM35" s="208"/>
      <c r="AN35" s="208"/>
      <c r="AO35" s="210"/>
      <c r="AP35" s="37"/>
      <c r="AQ35" s="37"/>
      <c r="AR35" s="32"/>
    </row>
    <row r="36" spans="2:59" s="1" customFormat="1" ht="6.9" customHeight="1">
      <c r="B36" s="32"/>
      <c r="AR36" s="32"/>
    </row>
    <row r="37" spans="2:59" s="1" customFormat="1" ht="14.4" customHeight="1">
      <c r="B37" s="32"/>
      <c r="AR37" s="32"/>
    </row>
    <row r="38" spans="2:59" ht="14.4" customHeight="1">
      <c r="B38" s="20"/>
      <c r="AR38" s="20"/>
    </row>
    <row r="39" spans="2:59" ht="14.4" customHeight="1">
      <c r="B39" s="20"/>
      <c r="AR39" s="20"/>
    </row>
    <row r="40" spans="2:59" ht="14.4" customHeight="1">
      <c r="B40" s="20"/>
      <c r="AR40" s="20"/>
    </row>
    <row r="41" spans="2:59" ht="14.4" customHeight="1">
      <c r="B41" s="20"/>
      <c r="AR41" s="20"/>
    </row>
    <row r="42" spans="2:59" ht="14.4" customHeight="1">
      <c r="B42" s="20"/>
      <c r="AR42" s="20"/>
    </row>
    <row r="43" spans="2:59" ht="14.4" customHeight="1">
      <c r="B43" s="20"/>
      <c r="AR43" s="20"/>
    </row>
    <row r="44" spans="2:59" ht="14.4" customHeight="1">
      <c r="B44" s="20"/>
      <c r="AR44" s="20"/>
    </row>
    <row r="45" spans="2:59" ht="14.4" customHeight="1">
      <c r="B45" s="20"/>
      <c r="AR45" s="20"/>
    </row>
    <row r="46" spans="2:59" ht="14.4" customHeight="1">
      <c r="B46" s="20"/>
      <c r="AR46" s="20"/>
    </row>
    <row r="47" spans="2:59" ht="14.4" customHeight="1">
      <c r="B47" s="20"/>
      <c r="AR47" s="20"/>
    </row>
    <row r="48" spans="2:59" ht="14.4" customHeight="1">
      <c r="B48" s="20"/>
      <c r="AR48" s="20"/>
    </row>
    <row r="49" spans="2:44" s="1" customFormat="1" ht="14.4" customHeight="1">
      <c r="B49" s="32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3.2">
      <c r="B60" s="32"/>
      <c r="D60" s="43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47</v>
      </c>
      <c r="AI60" s="34"/>
      <c r="AJ60" s="34"/>
      <c r="AK60" s="34"/>
      <c r="AL60" s="34"/>
      <c r="AM60" s="43" t="s">
        <v>48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.2">
      <c r="B64" s="32"/>
      <c r="D64" s="41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50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3.2">
      <c r="B75" s="32"/>
      <c r="D75" s="43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47</v>
      </c>
      <c r="AI75" s="34"/>
      <c r="AJ75" s="34"/>
      <c r="AK75" s="34"/>
      <c r="AL75" s="34"/>
      <c r="AM75" s="43" t="s">
        <v>48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>
      <c r="B82" s="32"/>
      <c r="C82" s="21" t="s">
        <v>51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48"/>
      <c r="C84" s="27" t="s">
        <v>14</v>
      </c>
      <c r="L84" s="3" t="str">
        <f>K5</f>
        <v>072</v>
      </c>
      <c r="AR84" s="48"/>
    </row>
    <row r="85" spans="1:91" s="4" customFormat="1" ht="36.9" customHeight="1">
      <c r="B85" s="49"/>
      <c r="C85" s="50" t="s">
        <v>17</v>
      </c>
      <c r="L85" s="195" t="str">
        <f>K6</f>
        <v>02522b— stavební úpravy klubu KUS -aktualizace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R85" s="49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21</v>
      </c>
      <c r="L87" s="51" t="str">
        <f>IF(K8="","",K8)</f>
        <v xml:space="preserve"> </v>
      </c>
      <c r="AI87" s="27" t="s">
        <v>23</v>
      </c>
      <c r="AM87" s="197">
        <f>IF(AN8= "","",AN8)</f>
        <v>45349</v>
      </c>
      <c r="AN87" s="197"/>
      <c r="AR87" s="32"/>
    </row>
    <row r="88" spans="1:91" s="1" customFormat="1" ht="6.9" customHeight="1">
      <c r="B88" s="32"/>
      <c r="AR88" s="32"/>
    </row>
    <row r="89" spans="1:91" s="1" customFormat="1" ht="15.15" customHeight="1">
      <c r="B89" s="32"/>
      <c r="C89" s="27" t="s">
        <v>24</v>
      </c>
      <c r="L89" s="3" t="str">
        <f>IF(E11= "","",E11)</f>
        <v xml:space="preserve"> </v>
      </c>
      <c r="AI89" s="27" t="s">
        <v>29</v>
      </c>
      <c r="AM89" s="198" t="str">
        <f>IF(E17="","",E17)</f>
        <v xml:space="preserve"> </v>
      </c>
      <c r="AN89" s="199"/>
      <c r="AO89" s="199"/>
      <c r="AP89" s="199"/>
      <c r="AR89" s="32"/>
      <c r="AS89" s="200" t="s">
        <v>52</v>
      </c>
      <c r="AT89" s="201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4"/>
    </row>
    <row r="90" spans="1:91" s="1" customFormat="1" ht="15.15" customHeight="1">
      <c r="B90" s="32"/>
      <c r="C90" s="27" t="s">
        <v>27</v>
      </c>
      <c r="L90" s="3" t="str">
        <f>IF(E14= "Vyplň údaj","",E14)</f>
        <v/>
      </c>
      <c r="AI90" s="27" t="s">
        <v>30</v>
      </c>
      <c r="AM90" s="198" t="str">
        <f>IF(E20="","",E20)</f>
        <v xml:space="preserve"> </v>
      </c>
      <c r="AN90" s="199"/>
      <c r="AO90" s="199"/>
      <c r="AP90" s="199"/>
      <c r="AR90" s="32"/>
      <c r="AS90" s="202"/>
      <c r="AT90" s="203"/>
      <c r="BF90" s="56"/>
    </row>
    <row r="91" spans="1:91" s="1" customFormat="1" ht="10.8" customHeight="1">
      <c r="B91" s="32"/>
      <c r="AR91" s="32"/>
      <c r="AS91" s="202"/>
      <c r="AT91" s="203"/>
      <c r="BF91" s="56"/>
    </row>
    <row r="92" spans="1:91" s="1" customFormat="1" ht="29.25" customHeight="1">
      <c r="B92" s="32"/>
      <c r="C92" s="185" t="s">
        <v>53</v>
      </c>
      <c r="D92" s="186"/>
      <c r="E92" s="186"/>
      <c r="F92" s="186"/>
      <c r="G92" s="186"/>
      <c r="H92" s="57"/>
      <c r="I92" s="187" t="s">
        <v>54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8" t="s">
        <v>55</v>
      </c>
      <c r="AH92" s="186"/>
      <c r="AI92" s="186"/>
      <c r="AJ92" s="186"/>
      <c r="AK92" s="186"/>
      <c r="AL92" s="186"/>
      <c r="AM92" s="186"/>
      <c r="AN92" s="187" t="s">
        <v>56</v>
      </c>
      <c r="AO92" s="186"/>
      <c r="AP92" s="189"/>
      <c r="AQ92" s="58" t="s">
        <v>57</v>
      </c>
      <c r="AR92" s="32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0" t="s">
        <v>69</v>
      </c>
      <c r="BE92" s="60" t="s">
        <v>70</v>
      </c>
      <c r="BF92" s="61" t="s">
        <v>71</v>
      </c>
    </row>
    <row r="93" spans="1:91" s="1" customFormat="1" ht="10.8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4"/>
    </row>
    <row r="94" spans="1:91" s="5" customFormat="1" ht="32.4" customHeight="1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3">
        <f>ROUND(AG95,2)</f>
        <v>0</v>
      </c>
      <c r="AH94" s="193"/>
      <c r="AI94" s="193"/>
      <c r="AJ94" s="193"/>
      <c r="AK94" s="193"/>
      <c r="AL94" s="193"/>
      <c r="AM94" s="193"/>
      <c r="AN94" s="194">
        <f>SUM(AG94,AV94)</f>
        <v>0</v>
      </c>
      <c r="AO94" s="194"/>
      <c r="AP94" s="194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73</v>
      </c>
      <c r="BT94" s="73" t="s">
        <v>74</v>
      </c>
      <c r="BU94" s="74" t="s">
        <v>75</v>
      </c>
      <c r="BV94" s="73" t="s">
        <v>76</v>
      </c>
      <c r="BW94" s="73" t="s">
        <v>5</v>
      </c>
      <c r="BX94" s="73" t="s">
        <v>77</v>
      </c>
      <c r="CL94" s="73" t="s">
        <v>1</v>
      </c>
    </row>
    <row r="95" spans="1:91" s="6" customFormat="1" ht="16.5" customHeight="1">
      <c r="A95" s="75" t="s">
        <v>78</v>
      </c>
      <c r="B95" s="76"/>
      <c r="C95" s="77"/>
      <c r="D95" s="192" t="s">
        <v>79</v>
      </c>
      <c r="E95" s="192"/>
      <c r="F95" s="192"/>
      <c r="G95" s="192"/>
      <c r="H95" s="192"/>
      <c r="I95" s="78"/>
      <c r="J95" s="192" t="s">
        <v>80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0">
        <f>'SO01 - Stavební a bourací...'!K32</f>
        <v>0</v>
      </c>
      <c r="AH95" s="191"/>
      <c r="AI95" s="191"/>
      <c r="AJ95" s="191"/>
      <c r="AK95" s="191"/>
      <c r="AL95" s="191"/>
      <c r="AM95" s="191"/>
      <c r="AN95" s="190">
        <f>SUM(AG95,AV95)</f>
        <v>0</v>
      </c>
      <c r="AO95" s="191"/>
      <c r="AP95" s="191"/>
      <c r="AQ95" s="79" t="s">
        <v>81</v>
      </c>
      <c r="AR95" s="76"/>
      <c r="AS95" s="80">
        <f>'SO01 - Stavební a bourací...'!K30</f>
        <v>0</v>
      </c>
      <c r="AT95" s="81">
        <f>'SO01 - Stavební a bourací...'!K31</f>
        <v>0</v>
      </c>
      <c r="AU95" s="81">
        <v>0</v>
      </c>
      <c r="AV95" s="81">
        <f>ROUND(SUM(AX95:AY95),2)</f>
        <v>0</v>
      </c>
      <c r="AW95" s="82">
        <f>'SO01 - Stavební a bourací...'!T140</f>
        <v>0</v>
      </c>
      <c r="AX95" s="81">
        <f>'SO01 - Stavební a bourací...'!K35</f>
        <v>0</v>
      </c>
      <c r="AY95" s="81">
        <f>'SO01 - Stavební a bourací...'!K36</f>
        <v>0</v>
      </c>
      <c r="AZ95" s="81">
        <f>'SO01 - Stavební a bourací...'!K37</f>
        <v>0</v>
      </c>
      <c r="BA95" s="81">
        <f>'SO01 - Stavební a bourací...'!K38</f>
        <v>0</v>
      </c>
      <c r="BB95" s="81">
        <f>'SO01 - Stavební a bourací...'!F35</f>
        <v>0</v>
      </c>
      <c r="BC95" s="81">
        <f>'SO01 - Stavební a bourací...'!F36</f>
        <v>0</v>
      </c>
      <c r="BD95" s="81">
        <f>'SO01 - Stavební a bourací...'!F37</f>
        <v>0</v>
      </c>
      <c r="BE95" s="81">
        <f>'SO01 - Stavební a bourací...'!F38</f>
        <v>0</v>
      </c>
      <c r="BF95" s="83">
        <f>'SO01 - Stavební a bourací...'!F39</f>
        <v>0</v>
      </c>
      <c r="BT95" s="84" t="s">
        <v>82</v>
      </c>
      <c r="BV95" s="84" t="s">
        <v>76</v>
      </c>
      <c r="BW95" s="84" t="s">
        <v>83</v>
      </c>
      <c r="BX95" s="84" t="s">
        <v>5</v>
      </c>
      <c r="CL95" s="84" t="s">
        <v>1</v>
      </c>
      <c r="CM95" s="84" t="s">
        <v>84</v>
      </c>
    </row>
    <row r="96" spans="1:91" s="1" customFormat="1" ht="30" customHeight="1">
      <c r="B96" s="32"/>
      <c r="AR96" s="32"/>
    </row>
    <row r="97" spans="2:44" s="1" customFormat="1" ht="6.9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G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01 - Stavební a bourac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36"/>
  <sheetViews>
    <sheetView showGridLines="0" tabSelected="1" topLeftCell="A154" workbookViewId="0">
      <selection activeCell="F697" sqref="F69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5.42578125" hidden="1" customWidth="1"/>
    <col min="13" max="13" width="1.7109375" customWidth="1"/>
    <col min="14" max="14" width="10.85546875" style="226" customWidth="1"/>
    <col min="16" max="24" width="14.140625" customWidth="1"/>
    <col min="25" max="25" width="12.28515625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T2" s="17" t="s">
        <v>83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84</v>
      </c>
    </row>
    <row r="4" spans="2:46" ht="24.9" customHeight="1">
      <c r="B4" s="20"/>
      <c r="D4" s="21" t="s">
        <v>85</v>
      </c>
      <c r="M4" s="20"/>
      <c r="N4" s="227" t="s">
        <v>11</v>
      </c>
      <c r="AT4" s="17" t="s">
        <v>3</v>
      </c>
    </row>
    <row r="5" spans="2:46" ht="6.9" customHeight="1">
      <c r="B5" s="20"/>
      <c r="M5" s="20"/>
    </row>
    <row r="6" spans="2:46" ht="12" customHeight="1">
      <c r="B6" s="20"/>
      <c r="D6" s="27" t="s">
        <v>17</v>
      </c>
      <c r="M6" s="20"/>
    </row>
    <row r="7" spans="2:46" ht="16.5" customHeight="1">
      <c r="B7" s="20"/>
      <c r="E7" s="223" t="str">
        <f>'Rekapitulace stavby'!K6</f>
        <v>02522b— stavební úpravy klubu KUS -aktualizace</v>
      </c>
      <c r="F7" s="224"/>
      <c r="G7" s="224"/>
      <c r="H7" s="224"/>
      <c r="M7" s="20"/>
    </row>
    <row r="8" spans="2:46" s="1" customFormat="1" ht="12" customHeight="1">
      <c r="B8" s="32"/>
      <c r="D8" s="27" t="s">
        <v>86</v>
      </c>
      <c r="M8" s="32"/>
      <c r="N8" s="228"/>
    </row>
    <row r="9" spans="2:46" s="1" customFormat="1" ht="16.5" customHeight="1">
      <c r="B9" s="32"/>
      <c r="E9" s="195" t="s">
        <v>87</v>
      </c>
      <c r="F9" s="222"/>
      <c r="G9" s="222"/>
      <c r="H9" s="222"/>
      <c r="M9" s="32"/>
      <c r="N9" s="228"/>
    </row>
    <row r="10" spans="2:46" s="1" customFormat="1">
      <c r="B10" s="32"/>
      <c r="M10" s="32"/>
      <c r="N10" s="228"/>
    </row>
    <row r="11" spans="2:46" s="1" customFormat="1" ht="12" customHeight="1">
      <c r="B11" s="32"/>
      <c r="D11" s="27" t="s">
        <v>19</v>
      </c>
      <c r="F11" s="25" t="s">
        <v>1</v>
      </c>
      <c r="I11" s="27" t="s">
        <v>20</v>
      </c>
      <c r="J11" s="25" t="s">
        <v>1</v>
      </c>
      <c r="M11" s="32"/>
      <c r="N11" s="228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52" t="s">
        <v>868</v>
      </c>
      <c r="M12" s="32"/>
      <c r="N12" s="228"/>
    </row>
    <row r="13" spans="2:46" s="1" customFormat="1" ht="10.8" customHeight="1">
      <c r="B13" s="32"/>
      <c r="M13" s="32"/>
      <c r="N13" s="228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M14" s="32"/>
      <c r="N14" s="228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M15" s="32"/>
      <c r="N15" s="228"/>
    </row>
    <row r="16" spans="2:46" s="1" customFormat="1" ht="6.9" customHeight="1">
      <c r="B16" s="32"/>
      <c r="M16" s="32"/>
      <c r="N16" s="228"/>
    </row>
    <row r="17" spans="2:14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M17" s="32"/>
      <c r="N17" s="228"/>
    </row>
    <row r="18" spans="2:14" s="1" customFormat="1" ht="18" customHeight="1">
      <c r="B18" s="32"/>
      <c r="E18" s="225" t="str">
        <f>'Rekapitulace stavby'!E14</f>
        <v>Vyplň údaj</v>
      </c>
      <c r="F18" s="214"/>
      <c r="G18" s="214"/>
      <c r="H18" s="214"/>
      <c r="I18" s="27" t="s">
        <v>26</v>
      </c>
      <c r="J18" s="28" t="str">
        <f>'Rekapitulace stavby'!AN14</f>
        <v>Vyplň údaj</v>
      </c>
      <c r="M18" s="32"/>
      <c r="N18" s="228"/>
    </row>
    <row r="19" spans="2:14" s="1" customFormat="1" ht="6.9" customHeight="1">
      <c r="B19" s="32"/>
      <c r="M19" s="32"/>
      <c r="N19" s="228"/>
    </row>
    <row r="20" spans="2:14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M20" s="32"/>
      <c r="N20" s="228"/>
    </row>
    <row r="21" spans="2:14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M21" s="32"/>
      <c r="N21" s="228"/>
    </row>
    <row r="22" spans="2:14" s="1" customFormat="1" ht="6.9" customHeight="1">
      <c r="B22" s="32"/>
      <c r="M22" s="32"/>
      <c r="N22" s="228"/>
    </row>
    <row r="23" spans="2:14" s="1" customFormat="1" ht="12" customHeight="1">
      <c r="B23" s="32"/>
      <c r="D23" s="27" t="s">
        <v>30</v>
      </c>
      <c r="I23" s="27" t="s">
        <v>25</v>
      </c>
      <c r="J23" s="25" t="str">
        <f>IF('Rekapitulace stavby'!AN19="","",'Rekapitulace stavby'!AN19)</f>
        <v/>
      </c>
      <c r="M23" s="32"/>
      <c r="N23" s="228"/>
    </row>
    <row r="24" spans="2:14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M24" s="32"/>
      <c r="N24" s="228"/>
    </row>
    <row r="25" spans="2:14" s="1" customFormat="1" ht="6.9" customHeight="1">
      <c r="B25" s="32"/>
      <c r="M25" s="32"/>
      <c r="N25" s="228"/>
    </row>
    <row r="26" spans="2:14" s="1" customFormat="1" ht="12" customHeight="1">
      <c r="B26" s="32"/>
      <c r="D26" s="27" t="s">
        <v>31</v>
      </c>
      <c r="M26" s="32"/>
      <c r="N26" s="228"/>
    </row>
    <row r="27" spans="2:14" s="7" customFormat="1" ht="16.5" customHeight="1">
      <c r="B27" s="85"/>
      <c r="E27" s="218" t="s">
        <v>1</v>
      </c>
      <c r="F27" s="218"/>
      <c r="G27" s="218"/>
      <c r="H27" s="218"/>
      <c r="M27" s="85"/>
      <c r="N27" s="229"/>
    </row>
    <row r="28" spans="2:14" s="1" customFormat="1" ht="6.9" customHeight="1">
      <c r="B28" s="32"/>
      <c r="M28" s="32"/>
      <c r="N28" s="228"/>
    </row>
    <row r="29" spans="2:14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53"/>
      <c r="M29" s="32"/>
      <c r="N29" s="228"/>
    </row>
    <row r="30" spans="2:14" s="1" customFormat="1" ht="13.2">
      <c r="B30" s="32"/>
      <c r="E30" s="27" t="s">
        <v>88</v>
      </c>
      <c r="K30" s="86">
        <f>I96</f>
        <v>0</v>
      </c>
      <c r="M30" s="32"/>
      <c r="N30" s="228"/>
    </row>
    <row r="31" spans="2:14" s="1" customFormat="1" ht="13.2">
      <c r="B31" s="32"/>
      <c r="E31" s="27" t="s">
        <v>89</v>
      </c>
      <c r="K31" s="86">
        <f>J96</f>
        <v>0</v>
      </c>
      <c r="M31" s="32"/>
      <c r="N31" s="228"/>
    </row>
    <row r="32" spans="2:14" s="1" customFormat="1" ht="25.35" customHeight="1">
      <c r="B32" s="32"/>
      <c r="D32" s="87" t="s">
        <v>32</v>
      </c>
      <c r="K32" s="66">
        <f>ROUND(K140, 2)</f>
        <v>0</v>
      </c>
      <c r="M32" s="32"/>
      <c r="N32" s="228"/>
    </row>
    <row r="33" spans="2:14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53"/>
      <c r="M33" s="32"/>
      <c r="N33" s="228"/>
    </row>
    <row r="34" spans="2:14" s="1" customFormat="1" ht="14.4" customHeight="1">
      <c r="B34" s="32"/>
      <c r="F34" s="35" t="s">
        <v>34</v>
      </c>
      <c r="I34" s="35" t="s">
        <v>33</v>
      </c>
      <c r="K34" s="35" t="s">
        <v>35</v>
      </c>
      <c r="M34" s="32"/>
      <c r="N34" s="228"/>
    </row>
    <row r="35" spans="2:14" s="1" customFormat="1" ht="14.4" customHeight="1">
      <c r="B35" s="32"/>
      <c r="D35" s="55" t="s">
        <v>36</v>
      </c>
      <c r="E35" s="27" t="s">
        <v>37</v>
      </c>
      <c r="F35" s="86">
        <f>ROUND((SUM(BE140:BE835)),  2)</f>
        <v>0</v>
      </c>
      <c r="I35" s="88">
        <v>0.21</v>
      </c>
      <c r="K35" s="86">
        <f>ROUND(((SUM(BE140:BE835))*I35),  2)</f>
        <v>0</v>
      </c>
      <c r="M35" s="32"/>
      <c r="N35" s="228"/>
    </row>
    <row r="36" spans="2:14" s="1" customFormat="1" ht="14.4" customHeight="1">
      <c r="B36" s="32"/>
      <c r="E36" s="27" t="s">
        <v>38</v>
      </c>
      <c r="F36" s="86">
        <f>ROUND((SUM(BF140:BF835)),  2)</f>
        <v>0</v>
      </c>
      <c r="I36" s="88">
        <v>0.15</v>
      </c>
      <c r="K36" s="86">
        <f>ROUND(((SUM(BF140:BF835))*I36),  2)</f>
        <v>0</v>
      </c>
      <c r="M36" s="32"/>
      <c r="N36" s="228"/>
    </row>
    <row r="37" spans="2:14" s="1" customFormat="1" ht="14.4" hidden="1" customHeight="1">
      <c r="B37" s="32"/>
      <c r="E37" s="27" t="s">
        <v>39</v>
      </c>
      <c r="F37" s="86">
        <f>ROUND((SUM(BG140:BG835)),  2)</f>
        <v>0</v>
      </c>
      <c r="I37" s="88">
        <v>0.21</v>
      </c>
      <c r="K37" s="86">
        <f>0</f>
        <v>0</v>
      </c>
      <c r="M37" s="32"/>
      <c r="N37" s="228"/>
    </row>
    <row r="38" spans="2:14" s="1" customFormat="1" ht="14.4" hidden="1" customHeight="1">
      <c r="B38" s="32"/>
      <c r="E38" s="27" t="s">
        <v>40</v>
      </c>
      <c r="F38" s="86">
        <f>ROUND((SUM(BH140:BH835)),  2)</f>
        <v>0</v>
      </c>
      <c r="I38" s="88">
        <v>0.15</v>
      </c>
      <c r="K38" s="86">
        <f>0</f>
        <v>0</v>
      </c>
      <c r="M38" s="32"/>
      <c r="N38" s="228"/>
    </row>
    <row r="39" spans="2:14" s="1" customFormat="1" ht="14.4" hidden="1" customHeight="1">
      <c r="B39" s="32"/>
      <c r="E39" s="27" t="s">
        <v>41</v>
      </c>
      <c r="F39" s="86">
        <f>ROUND((SUM(BI140:BI835)),  2)</f>
        <v>0</v>
      </c>
      <c r="I39" s="88">
        <v>0</v>
      </c>
      <c r="K39" s="86">
        <f>0</f>
        <v>0</v>
      </c>
      <c r="M39" s="32"/>
      <c r="N39" s="228"/>
    </row>
    <row r="40" spans="2:14" s="1" customFormat="1" ht="6.9" customHeight="1">
      <c r="B40" s="32"/>
      <c r="M40" s="32"/>
      <c r="N40" s="228"/>
    </row>
    <row r="41" spans="2:14" s="1" customFormat="1" ht="25.35" customHeight="1">
      <c r="B41" s="32"/>
      <c r="C41" s="89"/>
      <c r="D41" s="90" t="s">
        <v>42</v>
      </c>
      <c r="E41" s="57"/>
      <c r="F41" s="57"/>
      <c r="G41" s="91" t="s">
        <v>43</v>
      </c>
      <c r="H41" s="92" t="s">
        <v>44</v>
      </c>
      <c r="I41" s="57"/>
      <c r="J41" s="57"/>
      <c r="K41" s="93">
        <f>SUM(K32:K39)</f>
        <v>0</v>
      </c>
      <c r="L41" s="94"/>
      <c r="M41" s="32"/>
      <c r="N41" s="228"/>
    </row>
    <row r="42" spans="2:14" s="1" customFormat="1" ht="14.4" customHeight="1">
      <c r="B42" s="32"/>
      <c r="M42" s="32"/>
      <c r="N42" s="228"/>
    </row>
    <row r="43" spans="2:14" ht="14.4" customHeight="1">
      <c r="B43" s="20"/>
      <c r="M43" s="20"/>
    </row>
    <row r="44" spans="2:14" ht="14.4" customHeight="1">
      <c r="B44" s="20"/>
      <c r="M44" s="20"/>
    </row>
    <row r="45" spans="2:14" ht="14.4" customHeight="1">
      <c r="B45" s="20"/>
      <c r="M45" s="20"/>
    </row>
    <row r="46" spans="2:14" ht="14.4" customHeight="1">
      <c r="B46" s="20"/>
      <c r="M46" s="20"/>
    </row>
    <row r="47" spans="2:14" ht="14.4" customHeight="1">
      <c r="B47" s="20"/>
      <c r="M47" s="20"/>
    </row>
    <row r="48" spans="2:14" ht="14.4" customHeight="1">
      <c r="B48" s="20"/>
      <c r="M48" s="20"/>
    </row>
    <row r="49" spans="2:14" ht="14.4" customHeight="1">
      <c r="B49" s="20"/>
      <c r="M49" s="20"/>
    </row>
    <row r="50" spans="2:14" s="1" customFormat="1" ht="14.4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2"/>
      <c r="M50" s="32"/>
      <c r="N50" s="228"/>
    </row>
    <row r="51" spans="2:14">
      <c r="B51" s="20"/>
      <c r="M51" s="20"/>
    </row>
    <row r="52" spans="2:14">
      <c r="B52" s="20"/>
      <c r="M52" s="20"/>
    </row>
    <row r="53" spans="2:14">
      <c r="B53" s="20"/>
      <c r="M53" s="20"/>
    </row>
    <row r="54" spans="2:14">
      <c r="B54" s="20"/>
      <c r="M54" s="20"/>
    </row>
    <row r="55" spans="2:14">
      <c r="B55" s="20"/>
      <c r="M55" s="20"/>
    </row>
    <row r="56" spans="2:14">
      <c r="B56" s="20"/>
      <c r="M56" s="20"/>
    </row>
    <row r="57" spans="2:14">
      <c r="B57" s="20"/>
      <c r="M57" s="20"/>
    </row>
    <row r="58" spans="2:14">
      <c r="B58" s="20"/>
      <c r="M58" s="20"/>
    </row>
    <row r="59" spans="2:14">
      <c r="B59" s="20"/>
      <c r="M59" s="20"/>
    </row>
    <row r="60" spans="2:14">
      <c r="B60" s="20"/>
      <c r="M60" s="20"/>
    </row>
    <row r="61" spans="2:14" s="1" customFormat="1" ht="13.2">
      <c r="B61" s="32"/>
      <c r="D61" s="43" t="s">
        <v>47</v>
      </c>
      <c r="E61" s="34"/>
      <c r="F61" s="95" t="s">
        <v>48</v>
      </c>
      <c r="G61" s="43" t="s">
        <v>47</v>
      </c>
      <c r="H61" s="34"/>
      <c r="I61" s="34"/>
      <c r="J61" s="96" t="s">
        <v>48</v>
      </c>
      <c r="K61" s="34"/>
      <c r="L61" s="34"/>
      <c r="M61" s="32"/>
      <c r="N61" s="228"/>
    </row>
    <row r="62" spans="2:14">
      <c r="B62" s="20"/>
      <c r="M62" s="20"/>
    </row>
    <row r="63" spans="2:14">
      <c r="B63" s="20"/>
      <c r="M63" s="20"/>
    </row>
    <row r="64" spans="2:14">
      <c r="B64" s="20"/>
      <c r="M64" s="20"/>
    </row>
    <row r="65" spans="2:14" s="1" customFormat="1" ht="13.2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42"/>
      <c r="M65" s="32"/>
      <c r="N65" s="228"/>
    </row>
    <row r="66" spans="2:14">
      <c r="B66" s="20"/>
      <c r="M66" s="20"/>
    </row>
    <row r="67" spans="2:14">
      <c r="B67" s="20"/>
      <c r="M67" s="20"/>
    </row>
    <row r="68" spans="2:14">
      <c r="B68" s="20"/>
      <c r="M68" s="20"/>
    </row>
    <row r="69" spans="2:14">
      <c r="B69" s="20"/>
      <c r="M69" s="20"/>
    </row>
    <row r="70" spans="2:14">
      <c r="B70" s="20"/>
      <c r="M70" s="20"/>
    </row>
    <row r="71" spans="2:14">
      <c r="B71" s="20"/>
      <c r="M71" s="20"/>
    </row>
    <row r="72" spans="2:14">
      <c r="B72" s="20"/>
      <c r="M72" s="20"/>
    </row>
    <row r="73" spans="2:14">
      <c r="B73" s="20"/>
      <c r="M73" s="20"/>
    </row>
    <row r="74" spans="2:14">
      <c r="B74" s="20"/>
      <c r="M74" s="20"/>
    </row>
    <row r="75" spans="2:14">
      <c r="B75" s="20"/>
      <c r="M75" s="20"/>
    </row>
    <row r="76" spans="2:14" s="1" customFormat="1" ht="13.2">
      <c r="B76" s="32"/>
      <c r="D76" s="43" t="s">
        <v>47</v>
      </c>
      <c r="E76" s="34"/>
      <c r="F76" s="95" t="s">
        <v>48</v>
      </c>
      <c r="G76" s="43" t="s">
        <v>47</v>
      </c>
      <c r="H76" s="34"/>
      <c r="I76" s="34"/>
      <c r="J76" s="96" t="s">
        <v>48</v>
      </c>
      <c r="K76" s="34"/>
      <c r="L76" s="34"/>
      <c r="M76" s="32"/>
      <c r="N76" s="228"/>
    </row>
    <row r="77" spans="2:14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2"/>
      <c r="N77" s="228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2"/>
      <c r="N81" s="228"/>
    </row>
    <row r="82" spans="2:47" s="1" customFormat="1" ht="24.9" customHeight="1">
      <c r="B82" s="32"/>
      <c r="C82" s="21" t="s">
        <v>90</v>
      </c>
      <c r="M82" s="32"/>
      <c r="N82" s="228"/>
    </row>
    <row r="83" spans="2:47" s="1" customFormat="1" ht="6.9" customHeight="1">
      <c r="B83" s="32"/>
      <c r="M83" s="32"/>
      <c r="N83" s="228"/>
    </row>
    <row r="84" spans="2:47" s="1" customFormat="1" ht="12" customHeight="1">
      <c r="B84" s="32"/>
      <c r="C84" s="27" t="s">
        <v>17</v>
      </c>
      <c r="M84" s="32"/>
      <c r="N84" s="228"/>
    </row>
    <row r="85" spans="2:47" s="1" customFormat="1" ht="16.5" customHeight="1">
      <c r="B85" s="32"/>
      <c r="E85" s="223" t="str">
        <f>E7</f>
        <v>02522b— stavební úpravy klubu KUS -aktualizace</v>
      </c>
      <c r="F85" s="224"/>
      <c r="G85" s="224"/>
      <c r="H85" s="224"/>
      <c r="M85" s="32"/>
      <c r="N85" s="228"/>
    </row>
    <row r="86" spans="2:47" s="1" customFormat="1" ht="12" customHeight="1">
      <c r="B86" s="32"/>
      <c r="C86" s="27" t="s">
        <v>86</v>
      </c>
      <c r="M86" s="32"/>
      <c r="N86" s="228"/>
    </row>
    <row r="87" spans="2:47" s="1" customFormat="1" ht="16.5" customHeight="1">
      <c r="B87" s="32"/>
      <c r="E87" s="195" t="str">
        <f>E9</f>
        <v>SO01 - Stavební a bourací práce</v>
      </c>
      <c r="F87" s="222"/>
      <c r="G87" s="222"/>
      <c r="H87" s="222"/>
      <c r="M87" s="32"/>
      <c r="N87" s="228"/>
    </row>
    <row r="88" spans="2:47" s="1" customFormat="1" ht="6.9" customHeight="1">
      <c r="B88" s="32"/>
      <c r="M88" s="32"/>
      <c r="N88" s="228"/>
    </row>
    <row r="89" spans="2:47" s="1" customFormat="1" ht="12" customHeight="1">
      <c r="B89" s="32"/>
      <c r="C89" s="27" t="s">
        <v>21</v>
      </c>
      <c r="F89" s="25" t="str">
        <f>F12</f>
        <v xml:space="preserve"> </v>
      </c>
      <c r="I89" s="27" t="s">
        <v>23</v>
      </c>
      <c r="J89" s="52">
        <v>45349</v>
      </c>
      <c r="M89" s="32"/>
      <c r="N89" s="228"/>
    </row>
    <row r="90" spans="2:47" s="1" customFormat="1" ht="6.9" customHeight="1">
      <c r="B90" s="32"/>
      <c r="M90" s="32"/>
      <c r="N90" s="228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M91" s="32"/>
      <c r="N91" s="228"/>
    </row>
    <row r="92" spans="2:47" s="1" customFormat="1" ht="15.15" customHeight="1">
      <c r="B92" s="32"/>
      <c r="C92" s="27" t="s">
        <v>27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M92" s="32"/>
      <c r="N92" s="228"/>
    </row>
    <row r="93" spans="2:47" s="1" customFormat="1" ht="10.35" customHeight="1">
      <c r="B93" s="32"/>
      <c r="M93" s="32"/>
      <c r="N93" s="228"/>
    </row>
    <row r="94" spans="2:47" s="1" customFormat="1" ht="29.25" customHeight="1">
      <c r="B94" s="32"/>
      <c r="C94" s="97" t="s">
        <v>91</v>
      </c>
      <c r="D94" s="89"/>
      <c r="E94" s="89"/>
      <c r="F94" s="89"/>
      <c r="G94" s="89"/>
      <c r="H94" s="89"/>
      <c r="I94" s="98" t="s">
        <v>92</v>
      </c>
      <c r="J94" s="98" t="s">
        <v>93</v>
      </c>
      <c r="K94" s="98" t="s">
        <v>94</v>
      </c>
      <c r="L94" s="89"/>
      <c r="M94" s="32"/>
      <c r="N94" s="228"/>
    </row>
    <row r="95" spans="2:47" s="1" customFormat="1" ht="10.35" customHeight="1">
      <c r="B95" s="32"/>
      <c r="M95" s="32"/>
      <c r="N95" s="228"/>
    </row>
    <row r="96" spans="2:47" s="1" customFormat="1" ht="22.8" customHeight="1">
      <c r="B96" s="32"/>
      <c r="C96" s="99" t="s">
        <v>95</v>
      </c>
      <c r="I96" s="66">
        <f t="shared" ref="I96:J98" si="0">Q140</f>
        <v>0</v>
      </c>
      <c r="J96" s="66">
        <f t="shared" si="0"/>
        <v>0</v>
      </c>
      <c r="K96" s="66">
        <f>K140</f>
        <v>0</v>
      </c>
      <c r="M96" s="32"/>
      <c r="N96" s="228"/>
      <c r="AU96" s="17" t="s">
        <v>96</v>
      </c>
    </row>
    <row r="97" spans="2:14" s="8" customFormat="1" ht="24.9" customHeight="1">
      <c r="B97" s="100"/>
      <c r="D97" s="101" t="s">
        <v>97</v>
      </c>
      <c r="E97" s="102"/>
      <c r="F97" s="102"/>
      <c r="G97" s="102"/>
      <c r="H97" s="102"/>
      <c r="I97" s="103">
        <f t="shared" si="0"/>
        <v>0</v>
      </c>
      <c r="J97" s="103">
        <f t="shared" si="0"/>
        <v>0</v>
      </c>
      <c r="K97" s="103">
        <f>K141</f>
        <v>0</v>
      </c>
      <c r="M97" s="100"/>
      <c r="N97" s="230"/>
    </row>
    <row r="98" spans="2:14" s="9" customFormat="1" ht="19.95" customHeight="1">
      <c r="B98" s="104"/>
      <c r="D98" s="105" t="s">
        <v>98</v>
      </c>
      <c r="E98" s="106"/>
      <c r="F98" s="106"/>
      <c r="G98" s="106"/>
      <c r="H98" s="106"/>
      <c r="I98" s="107">
        <f t="shared" si="0"/>
        <v>0</v>
      </c>
      <c r="J98" s="107">
        <f t="shared" si="0"/>
        <v>0</v>
      </c>
      <c r="K98" s="107">
        <f>K142</f>
        <v>0</v>
      </c>
      <c r="M98" s="104"/>
      <c r="N98" s="231"/>
    </row>
    <row r="99" spans="2:14" s="9" customFormat="1" ht="19.95" customHeight="1">
      <c r="B99" s="104"/>
      <c r="D99" s="105" t="s">
        <v>99</v>
      </c>
      <c r="E99" s="106"/>
      <c r="F99" s="106"/>
      <c r="G99" s="106"/>
      <c r="H99" s="106"/>
      <c r="I99" s="107">
        <f>Q165</f>
        <v>0</v>
      </c>
      <c r="J99" s="107">
        <f>R165</f>
        <v>0</v>
      </c>
      <c r="K99" s="107">
        <f>K165</f>
        <v>0</v>
      </c>
      <c r="M99" s="104"/>
      <c r="N99" s="231"/>
    </row>
    <row r="100" spans="2:14" s="9" customFormat="1" ht="19.95" customHeight="1">
      <c r="B100" s="104"/>
      <c r="D100" s="105" t="s">
        <v>100</v>
      </c>
      <c r="E100" s="106"/>
      <c r="F100" s="106"/>
      <c r="G100" s="106"/>
      <c r="H100" s="106"/>
      <c r="I100" s="107">
        <f>Q169</f>
        <v>0</v>
      </c>
      <c r="J100" s="107">
        <f>R169</f>
        <v>0</v>
      </c>
      <c r="K100" s="107">
        <f>K169</f>
        <v>0</v>
      </c>
      <c r="M100" s="104"/>
      <c r="N100" s="231"/>
    </row>
    <row r="101" spans="2:14" s="9" customFormat="1" ht="19.95" customHeight="1">
      <c r="B101" s="104"/>
      <c r="D101" s="105" t="s">
        <v>101</v>
      </c>
      <c r="E101" s="106"/>
      <c r="F101" s="106"/>
      <c r="G101" s="106"/>
      <c r="H101" s="106"/>
      <c r="I101" s="107">
        <f>Q214</f>
        <v>0</v>
      </c>
      <c r="J101" s="107">
        <f>R214</f>
        <v>0</v>
      </c>
      <c r="K101" s="107">
        <f>K214</f>
        <v>0</v>
      </c>
      <c r="M101" s="104"/>
      <c r="N101" s="231"/>
    </row>
    <row r="102" spans="2:14" s="9" customFormat="1" ht="19.95" customHeight="1">
      <c r="B102" s="104"/>
      <c r="D102" s="105" t="s">
        <v>102</v>
      </c>
      <c r="E102" s="106"/>
      <c r="F102" s="106"/>
      <c r="G102" s="106"/>
      <c r="H102" s="106"/>
      <c r="I102" s="107">
        <f>Q298</f>
        <v>0</v>
      </c>
      <c r="J102" s="107">
        <f>R298</f>
        <v>0</v>
      </c>
      <c r="K102" s="107">
        <f>K298</f>
        <v>0</v>
      </c>
      <c r="M102" s="104"/>
      <c r="N102" s="231"/>
    </row>
    <row r="103" spans="2:14" s="9" customFormat="1" ht="19.95" customHeight="1">
      <c r="B103" s="104"/>
      <c r="D103" s="105" t="s">
        <v>103</v>
      </c>
      <c r="E103" s="106"/>
      <c r="F103" s="106"/>
      <c r="G103" s="106"/>
      <c r="H103" s="106"/>
      <c r="I103" s="107">
        <f>Q311</f>
        <v>0</v>
      </c>
      <c r="J103" s="107">
        <f>R311</f>
        <v>0</v>
      </c>
      <c r="K103" s="107">
        <f>K311</f>
        <v>0</v>
      </c>
      <c r="M103" s="104"/>
      <c r="N103" s="231"/>
    </row>
    <row r="104" spans="2:14" s="8" customFormat="1" ht="24.9" customHeight="1">
      <c r="B104" s="100"/>
      <c r="D104" s="101" t="s">
        <v>104</v>
      </c>
      <c r="E104" s="102"/>
      <c r="F104" s="102"/>
      <c r="G104" s="102"/>
      <c r="H104" s="102"/>
      <c r="I104" s="103">
        <f>Q314</f>
        <v>0</v>
      </c>
      <c r="J104" s="103">
        <f>R314</f>
        <v>0</v>
      </c>
      <c r="K104" s="103">
        <f>K314</f>
        <v>0</v>
      </c>
      <c r="M104" s="100"/>
      <c r="N104" s="230"/>
    </row>
    <row r="105" spans="2:14" s="9" customFormat="1" ht="19.95" customHeight="1">
      <c r="B105" s="104"/>
      <c r="D105" s="105" t="s">
        <v>105</v>
      </c>
      <c r="E105" s="106"/>
      <c r="F105" s="106"/>
      <c r="G105" s="106"/>
      <c r="H105" s="106"/>
      <c r="I105" s="107">
        <f>Q315</f>
        <v>0</v>
      </c>
      <c r="J105" s="107">
        <f>R315</f>
        <v>0</v>
      </c>
      <c r="K105" s="107">
        <f>K315</f>
        <v>0</v>
      </c>
      <c r="M105" s="104"/>
      <c r="N105" s="231"/>
    </row>
    <row r="106" spans="2:14" s="9" customFormat="1" ht="19.95" customHeight="1">
      <c r="B106" s="104"/>
      <c r="D106" s="105" t="s">
        <v>106</v>
      </c>
      <c r="E106" s="106"/>
      <c r="F106" s="106"/>
      <c r="G106" s="106"/>
      <c r="H106" s="106"/>
      <c r="I106" s="107">
        <f>Q329</f>
        <v>0</v>
      </c>
      <c r="J106" s="107">
        <f>R329</f>
        <v>0</v>
      </c>
      <c r="K106" s="107">
        <f>K329</f>
        <v>0</v>
      </c>
      <c r="M106" s="104"/>
      <c r="N106" s="231"/>
    </row>
    <row r="107" spans="2:14" s="9" customFormat="1" ht="19.95" customHeight="1">
      <c r="B107" s="104"/>
      <c r="D107" s="105" t="s">
        <v>107</v>
      </c>
      <c r="E107" s="106"/>
      <c r="F107" s="106"/>
      <c r="G107" s="106"/>
      <c r="H107" s="106"/>
      <c r="I107" s="107">
        <f>Q356</f>
        <v>0</v>
      </c>
      <c r="J107" s="107">
        <f>R356</f>
        <v>0</v>
      </c>
      <c r="K107" s="107">
        <f>K356</f>
        <v>0</v>
      </c>
      <c r="M107" s="104"/>
      <c r="N107" s="231"/>
    </row>
    <row r="108" spans="2:14" s="9" customFormat="1" ht="19.95" customHeight="1">
      <c r="B108" s="104"/>
      <c r="D108" s="105" t="s">
        <v>108</v>
      </c>
      <c r="E108" s="106"/>
      <c r="F108" s="106"/>
      <c r="G108" s="106"/>
      <c r="H108" s="106"/>
      <c r="I108" s="107">
        <f>Q357</f>
        <v>0</v>
      </c>
      <c r="J108" s="107">
        <f>R357</f>
        <v>0</v>
      </c>
      <c r="K108" s="107">
        <f>K357</f>
        <v>0</v>
      </c>
      <c r="M108" s="104"/>
      <c r="N108" s="231"/>
    </row>
    <row r="109" spans="2:14" s="9" customFormat="1" ht="19.95" customHeight="1">
      <c r="B109" s="104"/>
      <c r="D109" s="105" t="s">
        <v>109</v>
      </c>
      <c r="E109" s="106"/>
      <c r="F109" s="106"/>
      <c r="G109" s="106"/>
      <c r="H109" s="106"/>
      <c r="I109" s="107">
        <f>Q374</f>
        <v>0</v>
      </c>
      <c r="J109" s="107">
        <f>R374</f>
        <v>0</v>
      </c>
      <c r="K109" s="107">
        <f>K374</f>
        <v>0</v>
      </c>
      <c r="M109" s="104"/>
      <c r="N109" s="231"/>
    </row>
    <row r="110" spans="2:14" s="9" customFormat="1" ht="19.95" customHeight="1">
      <c r="B110" s="104"/>
      <c r="D110" s="105" t="s">
        <v>110</v>
      </c>
      <c r="E110" s="106"/>
      <c r="F110" s="106"/>
      <c r="G110" s="106"/>
      <c r="H110" s="106"/>
      <c r="I110" s="107">
        <f>Q439</f>
        <v>0</v>
      </c>
      <c r="J110" s="107">
        <f>R439</f>
        <v>0</v>
      </c>
      <c r="K110" s="107">
        <f>K439</f>
        <v>0</v>
      </c>
      <c r="M110" s="104"/>
      <c r="N110" s="231"/>
    </row>
    <row r="111" spans="2:14" s="9" customFormat="1" ht="19.95" customHeight="1">
      <c r="B111" s="104"/>
      <c r="D111" s="105" t="s">
        <v>111</v>
      </c>
      <c r="E111" s="106"/>
      <c r="F111" s="106"/>
      <c r="G111" s="106"/>
      <c r="H111" s="106"/>
      <c r="I111" s="107">
        <f>Q465</f>
        <v>0</v>
      </c>
      <c r="J111" s="107">
        <f>R465</f>
        <v>0</v>
      </c>
      <c r="K111" s="107">
        <f>K465</f>
        <v>0</v>
      </c>
      <c r="M111" s="104"/>
      <c r="N111" s="231"/>
    </row>
    <row r="112" spans="2:14" s="9" customFormat="1" ht="19.95" customHeight="1">
      <c r="B112" s="104"/>
      <c r="D112" s="105" t="s">
        <v>112</v>
      </c>
      <c r="E112" s="106"/>
      <c r="F112" s="106"/>
      <c r="G112" s="106"/>
      <c r="H112" s="106"/>
      <c r="I112" s="107">
        <f>Q488</f>
        <v>0</v>
      </c>
      <c r="J112" s="107">
        <f>R488</f>
        <v>0</v>
      </c>
      <c r="K112" s="107">
        <f>K488</f>
        <v>0</v>
      </c>
      <c r="M112" s="104"/>
      <c r="N112" s="231"/>
    </row>
    <row r="113" spans="2:14" s="9" customFormat="1" ht="19.95" customHeight="1">
      <c r="B113" s="104"/>
      <c r="D113" s="105" t="s">
        <v>113</v>
      </c>
      <c r="E113" s="106"/>
      <c r="F113" s="106"/>
      <c r="G113" s="106"/>
      <c r="H113" s="106"/>
      <c r="I113" s="107">
        <f>Q502</f>
        <v>0</v>
      </c>
      <c r="J113" s="107">
        <f>R502</f>
        <v>0</v>
      </c>
      <c r="K113" s="107">
        <f>K502</f>
        <v>0</v>
      </c>
      <c r="M113" s="104"/>
      <c r="N113" s="231"/>
    </row>
    <row r="114" spans="2:14" s="9" customFormat="1" ht="19.95" customHeight="1">
      <c r="B114" s="104"/>
      <c r="D114" s="105" t="s">
        <v>114</v>
      </c>
      <c r="E114" s="106"/>
      <c r="F114" s="106"/>
      <c r="G114" s="106"/>
      <c r="H114" s="106"/>
      <c r="I114" s="107">
        <f>Q535</f>
        <v>0</v>
      </c>
      <c r="J114" s="107">
        <f>R535</f>
        <v>0</v>
      </c>
      <c r="K114" s="107">
        <f>K535</f>
        <v>0</v>
      </c>
      <c r="M114" s="104"/>
      <c r="N114" s="231"/>
    </row>
    <row r="115" spans="2:14" s="9" customFormat="1" ht="19.95" customHeight="1">
      <c r="B115" s="104"/>
      <c r="D115" s="105" t="s">
        <v>115</v>
      </c>
      <c r="E115" s="106"/>
      <c r="F115" s="106"/>
      <c r="G115" s="106"/>
      <c r="H115" s="106"/>
      <c r="I115" s="107">
        <f>Q551</f>
        <v>0</v>
      </c>
      <c r="J115" s="107">
        <f>R551</f>
        <v>0</v>
      </c>
      <c r="K115" s="107">
        <f>K551</f>
        <v>0</v>
      </c>
      <c r="M115" s="104"/>
      <c r="N115" s="231"/>
    </row>
    <row r="116" spans="2:14" s="9" customFormat="1" ht="19.95" customHeight="1">
      <c r="B116" s="104"/>
      <c r="D116" s="105" t="s">
        <v>116</v>
      </c>
      <c r="E116" s="106"/>
      <c r="F116" s="106"/>
      <c r="G116" s="106"/>
      <c r="H116" s="106"/>
      <c r="I116" s="107">
        <f>Q647</f>
        <v>0</v>
      </c>
      <c r="J116" s="107">
        <f>R647</f>
        <v>0</v>
      </c>
      <c r="K116" s="107">
        <f>K647</f>
        <v>0</v>
      </c>
      <c r="M116" s="104"/>
      <c r="N116" s="231"/>
    </row>
    <row r="117" spans="2:14" s="9" customFormat="1" ht="19.95" customHeight="1">
      <c r="B117" s="104"/>
      <c r="D117" s="105" t="s">
        <v>117</v>
      </c>
      <c r="E117" s="106"/>
      <c r="F117" s="106"/>
      <c r="G117" s="106"/>
      <c r="H117" s="106"/>
      <c r="I117" s="107">
        <f>Q724</f>
        <v>0</v>
      </c>
      <c r="J117" s="107">
        <f>R724</f>
        <v>0</v>
      </c>
      <c r="K117" s="107">
        <f>K724</f>
        <v>0</v>
      </c>
      <c r="M117" s="104"/>
      <c r="N117" s="231"/>
    </row>
    <row r="118" spans="2:14" s="9" customFormat="1" ht="19.95" customHeight="1">
      <c r="B118" s="104"/>
      <c r="D118" s="105" t="s">
        <v>118</v>
      </c>
      <c r="E118" s="106"/>
      <c r="F118" s="106"/>
      <c r="G118" s="106"/>
      <c r="H118" s="106"/>
      <c r="I118" s="107">
        <f>Q743</f>
        <v>0</v>
      </c>
      <c r="J118" s="107">
        <f>R743</f>
        <v>0</v>
      </c>
      <c r="K118" s="107">
        <f>K743</f>
        <v>0</v>
      </c>
      <c r="M118" s="104"/>
      <c r="N118" s="231"/>
    </row>
    <row r="119" spans="2:14" s="8" customFormat="1" ht="24.9" customHeight="1">
      <c r="B119" s="100"/>
      <c r="D119" s="101" t="s">
        <v>119</v>
      </c>
      <c r="E119" s="102"/>
      <c r="F119" s="102"/>
      <c r="G119" s="102"/>
      <c r="H119" s="102"/>
      <c r="I119" s="103">
        <f>Q829</f>
        <v>0</v>
      </c>
      <c r="J119" s="103">
        <f>R829</f>
        <v>0</v>
      </c>
      <c r="K119" s="103">
        <f>K829</f>
        <v>0</v>
      </c>
      <c r="M119" s="100"/>
      <c r="N119" s="230"/>
    </row>
    <row r="120" spans="2:14" s="9" customFormat="1" ht="19.95" customHeight="1">
      <c r="B120" s="104"/>
      <c r="D120" s="105" t="s">
        <v>120</v>
      </c>
      <c r="E120" s="106"/>
      <c r="F120" s="106"/>
      <c r="G120" s="106"/>
      <c r="H120" s="106"/>
      <c r="I120" s="107">
        <f>Q830</f>
        <v>0</v>
      </c>
      <c r="J120" s="107">
        <f>R830</f>
        <v>0</v>
      </c>
      <c r="K120" s="107">
        <f>K830</f>
        <v>0</v>
      </c>
      <c r="M120" s="104"/>
      <c r="N120" s="231"/>
    </row>
    <row r="121" spans="2:14" s="1" customFormat="1" ht="21.75" customHeight="1">
      <c r="B121" s="32"/>
      <c r="M121" s="32"/>
      <c r="N121" s="228"/>
    </row>
    <row r="122" spans="2:14" s="1" customFormat="1" ht="6.9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32"/>
      <c r="N122" s="228"/>
    </row>
    <row r="126" spans="2:14" s="1" customFormat="1" ht="6.9" customHeight="1"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32"/>
      <c r="N126" s="228"/>
    </row>
    <row r="127" spans="2:14" s="1" customFormat="1" ht="24.9" customHeight="1">
      <c r="B127" s="32"/>
      <c r="C127" s="21" t="s">
        <v>121</v>
      </c>
      <c r="M127" s="32"/>
      <c r="N127" s="232" t="s">
        <v>869</v>
      </c>
    </row>
    <row r="128" spans="2:14" s="1" customFormat="1" ht="6.9" customHeight="1">
      <c r="B128" s="32"/>
      <c r="M128" s="32"/>
      <c r="N128" s="228"/>
    </row>
    <row r="129" spans="2:65" s="1" customFormat="1" ht="12" customHeight="1">
      <c r="B129" s="32"/>
      <c r="C129" s="27" t="s">
        <v>17</v>
      </c>
      <c r="M129" s="32"/>
      <c r="N129" s="228"/>
    </row>
    <row r="130" spans="2:65" s="1" customFormat="1" ht="16.5" customHeight="1">
      <c r="B130" s="32"/>
      <c r="E130" s="223" t="str">
        <f>E7</f>
        <v>02522b— stavební úpravy klubu KUS -aktualizace</v>
      </c>
      <c r="F130" s="224"/>
      <c r="G130" s="224"/>
      <c r="H130" s="224"/>
      <c r="M130" s="32"/>
      <c r="N130" s="228"/>
    </row>
    <row r="131" spans="2:65" s="1" customFormat="1" ht="12" customHeight="1">
      <c r="B131" s="32"/>
      <c r="C131" s="27" t="s">
        <v>86</v>
      </c>
      <c r="M131" s="32"/>
      <c r="N131" s="228"/>
    </row>
    <row r="132" spans="2:65" s="1" customFormat="1" ht="16.5" customHeight="1">
      <c r="B132" s="32"/>
      <c r="E132" s="195" t="str">
        <f>E9</f>
        <v>SO01 - Stavební a bourací práce</v>
      </c>
      <c r="F132" s="222"/>
      <c r="G132" s="222"/>
      <c r="H132" s="222"/>
      <c r="M132" s="32"/>
      <c r="N132" s="228"/>
    </row>
    <row r="133" spans="2:65" s="1" customFormat="1" ht="6.9" customHeight="1">
      <c r="B133" s="32"/>
      <c r="M133" s="32"/>
      <c r="N133" s="228"/>
    </row>
    <row r="134" spans="2:65" s="1" customFormat="1" ht="12" customHeight="1">
      <c r="B134" s="32"/>
      <c r="C134" s="27" t="s">
        <v>21</v>
      </c>
      <c r="F134" s="25" t="str">
        <f>F12</f>
        <v xml:space="preserve"> </v>
      </c>
      <c r="I134" s="27" t="s">
        <v>23</v>
      </c>
      <c r="J134" s="52">
        <v>45349</v>
      </c>
      <c r="M134" s="32"/>
      <c r="N134" s="228"/>
    </row>
    <row r="135" spans="2:65" s="1" customFormat="1" ht="6.9" customHeight="1">
      <c r="B135" s="32"/>
      <c r="M135" s="32"/>
      <c r="N135" s="228"/>
    </row>
    <row r="136" spans="2:65" s="1" customFormat="1" ht="15.15" customHeight="1">
      <c r="B136" s="32"/>
      <c r="C136" s="27" t="s">
        <v>24</v>
      </c>
      <c r="F136" s="25" t="str">
        <f>E15</f>
        <v xml:space="preserve"> </v>
      </c>
      <c r="I136" s="27" t="s">
        <v>29</v>
      </c>
      <c r="J136" s="30" t="str">
        <f>E21</f>
        <v xml:space="preserve"> </v>
      </c>
      <c r="M136" s="32"/>
      <c r="N136" s="228"/>
    </row>
    <row r="137" spans="2:65" s="1" customFormat="1" ht="15.15" customHeight="1">
      <c r="B137" s="32"/>
      <c r="C137" s="27" t="s">
        <v>27</v>
      </c>
      <c r="F137" s="25" t="str">
        <f>IF(E18="","",E18)</f>
        <v>Vyplň údaj</v>
      </c>
      <c r="I137" s="27" t="s">
        <v>30</v>
      </c>
      <c r="J137" s="30" t="str">
        <f>E24</f>
        <v xml:space="preserve"> </v>
      </c>
      <c r="M137" s="32"/>
      <c r="N137" s="228"/>
    </row>
    <row r="138" spans="2:65" s="1" customFormat="1" ht="10.35" customHeight="1">
      <c r="B138" s="32"/>
      <c r="M138" s="32"/>
      <c r="N138" s="228"/>
    </row>
    <row r="139" spans="2:65" s="10" customFormat="1" ht="29.25" customHeight="1">
      <c r="B139" s="108"/>
      <c r="C139" s="109" t="s">
        <v>122</v>
      </c>
      <c r="D139" s="110" t="s">
        <v>57</v>
      </c>
      <c r="E139" s="110" t="s">
        <v>53</v>
      </c>
      <c r="F139" s="110" t="s">
        <v>54</v>
      </c>
      <c r="G139" s="110" t="s">
        <v>123</v>
      </c>
      <c r="H139" s="110" t="s">
        <v>124</v>
      </c>
      <c r="I139" s="110" t="s">
        <v>125</v>
      </c>
      <c r="J139" s="110" t="s">
        <v>126</v>
      </c>
      <c r="K139" s="111" t="s">
        <v>94</v>
      </c>
      <c r="L139" s="112" t="s">
        <v>127</v>
      </c>
      <c r="M139" s="108"/>
      <c r="N139" s="233" t="s">
        <v>1</v>
      </c>
      <c r="O139" s="60" t="s">
        <v>36</v>
      </c>
      <c r="P139" s="60" t="s">
        <v>128</v>
      </c>
      <c r="Q139" s="60" t="s">
        <v>129</v>
      </c>
      <c r="R139" s="60" t="s">
        <v>130</v>
      </c>
      <c r="S139" s="60" t="s">
        <v>131</v>
      </c>
      <c r="T139" s="60" t="s">
        <v>132</v>
      </c>
      <c r="U139" s="60" t="s">
        <v>133</v>
      </c>
      <c r="V139" s="60" t="s">
        <v>134</v>
      </c>
      <c r="W139" s="60" t="s">
        <v>135</v>
      </c>
      <c r="X139" s="61" t="s">
        <v>136</v>
      </c>
    </row>
    <row r="140" spans="2:65" s="1" customFormat="1" ht="22.8" customHeight="1">
      <c r="B140" s="32"/>
      <c r="C140" s="64" t="s">
        <v>137</v>
      </c>
      <c r="K140" s="113">
        <f>BK140</f>
        <v>0</v>
      </c>
      <c r="M140" s="32"/>
      <c r="N140" s="234"/>
      <c r="O140" s="53"/>
      <c r="P140" s="53"/>
      <c r="Q140" s="114">
        <f>Q141+Q314+Q829</f>
        <v>0</v>
      </c>
      <c r="R140" s="114">
        <f>R141+R314+R829</f>
        <v>0</v>
      </c>
      <c r="S140" s="53"/>
      <c r="T140" s="115">
        <f>T141+T314+T829</f>
        <v>0</v>
      </c>
      <c r="U140" s="53"/>
      <c r="V140" s="115">
        <f>V141+V314+V829</f>
        <v>13.852984881461998</v>
      </c>
      <c r="W140" s="53"/>
      <c r="X140" s="116">
        <f>X141+X314+X829</f>
        <v>51.956275570000003</v>
      </c>
      <c r="AT140" s="17" t="s">
        <v>73</v>
      </c>
      <c r="AU140" s="17" t="s">
        <v>96</v>
      </c>
      <c r="BK140" s="117">
        <f>BK141+BK314+BK829</f>
        <v>0</v>
      </c>
    </row>
    <row r="141" spans="2:65" s="11" customFormat="1" ht="25.95" customHeight="1">
      <c r="B141" s="118"/>
      <c r="D141" s="119" t="s">
        <v>73</v>
      </c>
      <c r="E141" s="120" t="s">
        <v>138</v>
      </c>
      <c r="F141" s="120" t="s">
        <v>139</v>
      </c>
      <c r="I141" s="121"/>
      <c r="J141" s="121"/>
      <c r="K141" s="122">
        <f>BK141</f>
        <v>0</v>
      </c>
      <c r="M141" s="118"/>
      <c r="N141" s="235"/>
      <c r="Q141" s="123">
        <f>Q142+Q165+Q169+Q214+Q298+Q311</f>
        <v>0</v>
      </c>
      <c r="R141" s="123">
        <f>R142+R165+R169+R214+R298+R311</f>
        <v>0</v>
      </c>
      <c r="T141" s="124">
        <f>T142+T165+T169+T214+T298+T311</f>
        <v>0</v>
      </c>
      <c r="V141" s="124">
        <f>V142+V165+V169+V214+V298+V311</f>
        <v>10.359594411861998</v>
      </c>
      <c r="X141" s="125">
        <f>X142+X165+X169+X214+X298+X311</f>
        <v>42.296132800000002</v>
      </c>
      <c r="AR141" s="119" t="s">
        <v>82</v>
      </c>
      <c r="AT141" s="126" t="s">
        <v>73</v>
      </c>
      <c r="AU141" s="126" t="s">
        <v>74</v>
      </c>
      <c r="AY141" s="119" t="s">
        <v>140</v>
      </c>
      <c r="BK141" s="127">
        <f>BK142+BK165+BK169+BK214+BK298+BK311</f>
        <v>0</v>
      </c>
    </row>
    <row r="142" spans="2:65" s="11" customFormat="1" ht="22.8" customHeight="1">
      <c r="B142" s="118"/>
      <c r="D142" s="119" t="s">
        <v>73</v>
      </c>
      <c r="E142" s="128" t="s">
        <v>141</v>
      </c>
      <c r="F142" s="128" t="s">
        <v>142</v>
      </c>
      <c r="I142" s="121"/>
      <c r="J142" s="121"/>
      <c r="K142" s="129">
        <f>BK142</f>
        <v>0</v>
      </c>
      <c r="M142" s="118"/>
      <c r="N142" s="235"/>
      <c r="Q142" s="123">
        <f>SUM(Q143:Q164)</f>
        <v>0</v>
      </c>
      <c r="R142" s="123">
        <f>SUM(R143:R164)</f>
        <v>0</v>
      </c>
      <c r="T142" s="124">
        <f>SUM(T143:T164)</f>
        <v>0</v>
      </c>
      <c r="V142" s="124">
        <f>SUM(V143:V164)</f>
        <v>2.0477070818619993</v>
      </c>
      <c r="X142" s="125">
        <f>SUM(X143:X164)</f>
        <v>0</v>
      </c>
      <c r="AR142" s="119" t="s">
        <v>82</v>
      </c>
      <c r="AT142" s="126" t="s">
        <v>73</v>
      </c>
      <c r="AU142" s="126" t="s">
        <v>82</v>
      </c>
      <c r="AY142" s="119" t="s">
        <v>140</v>
      </c>
      <c r="BK142" s="127">
        <f>SUM(BK143:BK164)</f>
        <v>0</v>
      </c>
    </row>
    <row r="143" spans="2:65" s="1" customFormat="1" ht="21.75" customHeight="1">
      <c r="B143" s="130"/>
      <c r="C143" s="131" t="s">
        <v>82</v>
      </c>
      <c r="D143" s="131" t="s">
        <v>143</v>
      </c>
      <c r="E143" s="132" t="s">
        <v>144</v>
      </c>
      <c r="F143" s="133" t="s">
        <v>145</v>
      </c>
      <c r="G143" s="134" t="s">
        <v>146</v>
      </c>
      <c r="H143" s="135">
        <v>1</v>
      </c>
      <c r="I143" s="136"/>
      <c r="J143" s="136"/>
      <c r="K143" s="137">
        <f>ROUND(P143*H143,2)</f>
        <v>0</v>
      </c>
      <c r="L143" s="138"/>
      <c r="M143" s="32"/>
      <c r="N143" s="236" t="s">
        <v>1</v>
      </c>
      <c r="O143" s="139" t="s">
        <v>37</v>
      </c>
      <c r="P143" s="140">
        <f>I143+J143</f>
        <v>0</v>
      </c>
      <c r="Q143" s="140">
        <f>ROUND(I143*H143,2)</f>
        <v>0</v>
      </c>
      <c r="R143" s="140">
        <f>ROUND(J143*H143,2)</f>
        <v>0</v>
      </c>
      <c r="T143" s="141">
        <f>S143*H143</f>
        <v>0</v>
      </c>
      <c r="U143" s="141">
        <v>2.6929999999999999E-2</v>
      </c>
      <c r="V143" s="141">
        <f>U143*H143</f>
        <v>2.6929999999999999E-2</v>
      </c>
      <c r="W143" s="141">
        <v>0</v>
      </c>
      <c r="X143" s="142">
        <f>W143*H143</f>
        <v>0</v>
      </c>
      <c r="AR143" s="143" t="s">
        <v>147</v>
      </c>
      <c r="AT143" s="143" t="s">
        <v>143</v>
      </c>
      <c r="AU143" s="143" t="s">
        <v>84</v>
      </c>
      <c r="AY143" s="17" t="s">
        <v>140</v>
      </c>
      <c r="BE143" s="144">
        <f>IF(O143="základní",K143,0)</f>
        <v>0</v>
      </c>
      <c r="BF143" s="144">
        <f>IF(O143="snížená",K143,0)</f>
        <v>0</v>
      </c>
      <c r="BG143" s="144">
        <f>IF(O143="zákl. přenesená",K143,0)</f>
        <v>0</v>
      </c>
      <c r="BH143" s="144">
        <f>IF(O143="sníž. přenesená",K143,0)</f>
        <v>0</v>
      </c>
      <c r="BI143" s="144">
        <f>IF(O143="nulová",K143,0)</f>
        <v>0</v>
      </c>
      <c r="BJ143" s="17" t="s">
        <v>82</v>
      </c>
      <c r="BK143" s="144">
        <f>ROUND(P143*H143,2)</f>
        <v>0</v>
      </c>
      <c r="BL143" s="17" t="s">
        <v>147</v>
      </c>
      <c r="BM143" s="143" t="s">
        <v>148</v>
      </c>
    </row>
    <row r="144" spans="2:65" s="12" customFormat="1">
      <c r="B144" s="145"/>
      <c r="D144" s="146" t="s">
        <v>149</v>
      </c>
      <c r="E144" s="147" t="s">
        <v>1</v>
      </c>
      <c r="F144" s="148" t="s">
        <v>150</v>
      </c>
      <c r="H144" s="147" t="s">
        <v>1</v>
      </c>
      <c r="I144" s="149"/>
      <c r="J144" s="149"/>
      <c r="M144" s="145"/>
      <c r="N144" s="237"/>
      <c r="X144" s="150"/>
      <c r="AT144" s="147" t="s">
        <v>149</v>
      </c>
      <c r="AU144" s="147" t="s">
        <v>84</v>
      </c>
      <c r="AV144" s="12" t="s">
        <v>82</v>
      </c>
      <c r="AW144" s="12" t="s">
        <v>4</v>
      </c>
      <c r="AX144" s="12" t="s">
        <v>74</v>
      </c>
      <c r="AY144" s="147" t="s">
        <v>140</v>
      </c>
    </row>
    <row r="145" spans="2:65" s="13" customFormat="1">
      <c r="B145" s="151"/>
      <c r="D145" s="146" t="s">
        <v>149</v>
      </c>
      <c r="E145" s="152" t="s">
        <v>1</v>
      </c>
      <c r="F145" s="153" t="s">
        <v>151</v>
      </c>
      <c r="H145" s="154">
        <v>1</v>
      </c>
      <c r="I145" s="155"/>
      <c r="J145" s="155"/>
      <c r="M145" s="151"/>
      <c r="N145" s="238"/>
      <c r="X145" s="156"/>
      <c r="AT145" s="152" t="s">
        <v>149</v>
      </c>
      <c r="AU145" s="152" t="s">
        <v>84</v>
      </c>
      <c r="AV145" s="13" t="s">
        <v>84</v>
      </c>
      <c r="AW145" s="13" t="s">
        <v>4</v>
      </c>
      <c r="AX145" s="13" t="s">
        <v>74</v>
      </c>
      <c r="AY145" s="152" t="s">
        <v>140</v>
      </c>
    </row>
    <row r="146" spans="2:65" s="14" customFormat="1">
      <c r="B146" s="157"/>
      <c r="D146" s="146" t="s">
        <v>149</v>
      </c>
      <c r="E146" s="158" t="s">
        <v>1</v>
      </c>
      <c r="F146" s="159" t="s">
        <v>152</v>
      </c>
      <c r="H146" s="160">
        <v>1</v>
      </c>
      <c r="I146" s="161"/>
      <c r="J146" s="161"/>
      <c r="M146" s="157"/>
      <c r="N146" s="239"/>
      <c r="X146" s="162"/>
      <c r="AT146" s="158" t="s">
        <v>149</v>
      </c>
      <c r="AU146" s="158" t="s">
        <v>84</v>
      </c>
      <c r="AV146" s="14" t="s">
        <v>147</v>
      </c>
      <c r="AW146" s="14" t="s">
        <v>4</v>
      </c>
      <c r="AX146" s="14" t="s">
        <v>82</v>
      </c>
      <c r="AY146" s="158" t="s">
        <v>140</v>
      </c>
    </row>
    <row r="147" spans="2:65" s="1" customFormat="1" ht="33" customHeight="1">
      <c r="B147" s="130"/>
      <c r="C147" s="131" t="s">
        <v>84</v>
      </c>
      <c r="D147" s="131" t="s">
        <v>143</v>
      </c>
      <c r="E147" s="132" t="s">
        <v>153</v>
      </c>
      <c r="F147" s="133" t="s">
        <v>154</v>
      </c>
      <c r="G147" s="134" t="s">
        <v>155</v>
      </c>
      <c r="H147" s="135">
        <v>7.81</v>
      </c>
      <c r="I147" s="136"/>
      <c r="J147" s="136"/>
      <c r="K147" s="137">
        <f>ROUND(P147*H147,2)</f>
        <v>0</v>
      </c>
      <c r="L147" s="138"/>
      <c r="M147" s="32"/>
      <c r="N147" s="236" t="s">
        <v>1</v>
      </c>
      <c r="O147" s="139" t="s">
        <v>37</v>
      </c>
      <c r="P147" s="140">
        <f>I147+J147</f>
        <v>0</v>
      </c>
      <c r="Q147" s="140">
        <f>ROUND(I147*H147,2)</f>
        <v>0</v>
      </c>
      <c r="R147" s="140">
        <f>ROUND(J147*H147,2)</f>
        <v>0</v>
      </c>
      <c r="T147" s="141">
        <f>S147*H147</f>
        <v>0</v>
      </c>
      <c r="U147" s="141">
        <v>0.12812999999999999</v>
      </c>
      <c r="V147" s="141">
        <f>U147*H147</f>
        <v>1.0006952999999998</v>
      </c>
      <c r="W147" s="141">
        <v>0</v>
      </c>
      <c r="X147" s="142">
        <f>W147*H147</f>
        <v>0</v>
      </c>
      <c r="AR147" s="143" t="s">
        <v>147</v>
      </c>
      <c r="AT147" s="143" t="s">
        <v>143</v>
      </c>
      <c r="AU147" s="143" t="s">
        <v>84</v>
      </c>
      <c r="AY147" s="17" t="s">
        <v>140</v>
      </c>
      <c r="BE147" s="144">
        <f>IF(O147="základní",K147,0)</f>
        <v>0</v>
      </c>
      <c r="BF147" s="144">
        <f>IF(O147="snížená",K147,0)</f>
        <v>0</v>
      </c>
      <c r="BG147" s="144">
        <f>IF(O147="zákl. přenesená",K147,0)</f>
        <v>0</v>
      </c>
      <c r="BH147" s="144">
        <f>IF(O147="sníž. přenesená",K147,0)</f>
        <v>0</v>
      </c>
      <c r="BI147" s="144">
        <f>IF(O147="nulová",K147,0)</f>
        <v>0</v>
      </c>
      <c r="BJ147" s="17" t="s">
        <v>82</v>
      </c>
      <c r="BK147" s="144">
        <f>ROUND(P147*H147,2)</f>
        <v>0</v>
      </c>
      <c r="BL147" s="17" t="s">
        <v>147</v>
      </c>
      <c r="BM147" s="143" t="s">
        <v>156</v>
      </c>
    </row>
    <row r="148" spans="2:65" s="12" customFormat="1" ht="20.399999999999999">
      <c r="B148" s="145"/>
      <c r="D148" s="146" t="s">
        <v>149</v>
      </c>
      <c r="E148" s="147" t="s">
        <v>1</v>
      </c>
      <c r="F148" s="148" t="s">
        <v>157</v>
      </c>
      <c r="H148" s="147" t="s">
        <v>1</v>
      </c>
      <c r="I148" s="149"/>
      <c r="J148" s="149"/>
      <c r="M148" s="145"/>
      <c r="N148" s="237"/>
      <c r="X148" s="150"/>
      <c r="AT148" s="147" t="s">
        <v>149</v>
      </c>
      <c r="AU148" s="147" t="s">
        <v>84</v>
      </c>
      <c r="AV148" s="12" t="s">
        <v>82</v>
      </c>
      <c r="AW148" s="12" t="s">
        <v>4</v>
      </c>
      <c r="AX148" s="12" t="s">
        <v>74</v>
      </c>
      <c r="AY148" s="147" t="s">
        <v>140</v>
      </c>
    </row>
    <row r="149" spans="2:65" s="13" customFormat="1">
      <c r="B149" s="151"/>
      <c r="D149" s="146" t="s">
        <v>149</v>
      </c>
      <c r="E149" s="152" t="s">
        <v>1</v>
      </c>
      <c r="F149" s="153" t="s">
        <v>158</v>
      </c>
      <c r="H149" s="154">
        <v>7.81</v>
      </c>
      <c r="I149" s="155"/>
      <c r="J149" s="155"/>
      <c r="M149" s="151"/>
      <c r="N149" s="238"/>
      <c r="X149" s="156"/>
      <c r="AT149" s="152" t="s">
        <v>149</v>
      </c>
      <c r="AU149" s="152" t="s">
        <v>84</v>
      </c>
      <c r="AV149" s="13" t="s">
        <v>84</v>
      </c>
      <c r="AW149" s="13" t="s">
        <v>4</v>
      </c>
      <c r="AX149" s="13" t="s">
        <v>74</v>
      </c>
      <c r="AY149" s="152" t="s">
        <v>140</v>
      </c>
    </row>
    <row r="150" spans="2:65" s="14" customFormat="1">
      <c r="B150" s="157"/>
      <c r="D150" s="146" t="s">
        <v>149</v>
      </c>
      <c r="E150" s="158" t="s">
        <v>1</v>
      </c>
      <c r="F150" s="159" t="s">
        <v>152</v>
      </c>
      <c r="H150" s="160">
        <v>7.81</v>
      </c>
      <c r="I150" s="161"/>
      <c r="J150" s="161"/>
      <c r="M150" s="157"/>
      <c r="N150" s="239"/>
      <c r="X150" s="162"/>
      <c r="AT150" s="158" t="s">
        <v>149</v>
      </c>
      <c r="AU150" s="158" t="s">
        <v>84</v>
      </c>
      <c r="AV150" s="14" t="s">
        <v>147</v>
      </c>
      <c r="AW150" s="14" t="s">
        <v>4</v>
      </c>
      <c r="AX150" s="14" t="s">
        <v>82</v>
      </c>
      <c r="AY150" s="158" t="s">
        <v>140</v>
      </c>
    </row>
    <row r="151" spans="2:65" s="1" customFormat="1" ht="33" customHeight="1">
      <c r="B151" s="130"/>
      <c r="C151" s="131" t="s">
        <v>141</v>
      </c>
      <c r="D151" s="131" t="s">
        <v>143</v>
      </c>
      <c r="E151" s="132" t="s">
        <v>159</v>
      </c>
      <c r="F151" s="133" t="s">
        <v>160</v>
      </c>
      <c r="G151" s="134" t="s">
        <v>155</v>
      </c>
      <c r="H151" s="135">
        <v>19.725000000000001</v>
      </c>
      <c r="I151" s="136"/>
      <c r="J151" s="136"/>
      <c r="K151" s="137">
        <f>ROUND(P151*H151,2)</f>
        <v>0</v>
      </c>
      <c r="L151" s="138"/>
      <c r="M151" s="32"/>
      <c r="N151" s="236" t="s">
        <v>1</v>
      </c>
      <c r="O151" s="139" t="s">
        <v>37</v>
      </c>
      <c r="P151" s="140">
        <f>I151+J151</f>
        <v>0</v>
      </c>
      <c r="Q151" s="140">
        <f>ROUND(I151*H151,2)</f>
        <v>0</v>
      </c>
      <c r="R151" s="140">
        <f>ROUND(J151*H151,2)</f>
        <v>0</v>
      </c>
      <c r="T151" s="141">
        <f>S151*H151</f>
        <v>0</v>
      </c>
      <c r="U151" s="141">
        <v>1.9199999999999998E-2</v>
      </c>
      <c r="V151" s="141">
        <f>U151*H151</f>
        <v>0.37872</v>
      </c>
      <c r="W151" s="141">
        <v>0</v>
      </c>
      <c r="X151" s="142">
        <f>W151*H151</f>
        <v>0</v>
      </c>
      <c r="AR151" s="143" t="s">
        <v>147</v>
      </c>
      <c r="AT151" s="143" t="s">
        <v>143</v>
      </c>
      <c r="AU151" s="143" t="s">
        <v>84</v>
      </c>
      <c r="AY151" s="17" t="s">
        <v>140</v>
      </c>
      <c r="BE151" s="144">
        <f>IF(O151="základní",K151,0)</f>
        <v>0</v>
      </c>
      <c r="BF151" s="144">
        <f>IF(O151="snížená",K151,0)</f>
        <v>0</v>
      </c>
      <c r="BG151" s="144">
        <f>IF(O151="zákl. přenesená",K151,0)</f>
        <v>0</v>
      </c>
      <c r="BH151" s="144">
        <f>IF(O151="sníž. přenesená",K151,0)</f>
        <v>0</v>
      </c>
      <c r="BI151" s="144">
        <f>IF(O151="nulová",K151,0)</f>
        <v>0</v>
      </c>
      <c r="BJ151" s="17" t="s">
        <v>82</v>
      </c>
      <c r="BK151" s="144">
        <f>ROUND(P151*H151,2)</f>
        <v>0</v>
      </c>
      <c r="BL151" s="17" t="s">
        <v>147</v>
      </c>
      <c r="BM151" s="143" t="s">
        <v>161</v>
      </c>
    </row>
    <row r="152" spans="2:65" s="13" customFormat="1">
      <c r="B152" s="151"/>
      <c r="D152" s="146" t="s">
        <v>149</v>
      </c>
      <c r="E152" s="152" t="s">
        <v>1</v>
      </c>
      <c r="F152" s="153" t="s">
        <v>162</v>
      </c>
      <c r="H152" s="154">
        <v>19.725000000000001</v>
      </c>
      <c r="I152" s="155"/>
      <c r="J152" s="155"/>
      <c r="M152" s="151"/>
      <c r="N152" s="238"/>
      <c r="X152" s="156"/>
      <c r="AT152" s="152" t="s">
        <v>149</v>
      </c>
      <c r="AU152" s="152" t="s">
        <v>84</v>
      </c>
      <c r="AV152" s="13" t="s">
        <v>84</v>
      </c>
      <c r="AW152" s="13" t="s">
        <v>4</v>
      </c>
      <c r="AX152" s="13" t="s">
        <v>74</v>
      </c>
      <c r="AY152" s="152" t="s">
        <v>140</v>
      </c>
    </row>
    <row r="153" spans="2:65" s="14" customFormat="1">
      <c r="B153" s="157"/>
      <c r="D153" s="146" t="s">
        <v>149</v>
      </c>
      <c r="E153" s="158" t="s">
        <v>1</v>
      </c>
      <c r="F153" s="159" t="s">
        <v>152</v>
      </c>
      <c r="H153" s="160">
        <v>19.725000000000001</v>
      </c>
      <c r="I153" s="161"/>
      <c r="J153" s="161"/>
      <c r="M153" s="157"/>
      <c r="N153" s="239"/>
      <c r="X153" s="162"/>
      <c r="AT153" s="158" t="s">
        <v>149</v>
      </c>
      <c r="AU153" s="158" t="s">
        <v>84</v>
      </c>
      <c r="AV153" s="14" t="s">
        <v>147</v>
      </c>
      <c r="AW153" s="14" t="s">
        <v>4</v>
      </c>
      <c r="AX153" s="14" t="s">
        <v>82</v>
      </c>
      <c r="AY153" s="158" t="s">
        <v>140</v>
      </c>
    </row>
    <row r="154" spans="2:65" s="1" customFormat="1" ht="33" customHeight="1">
      <c r="B154" s="130"/>
      <c r="C154" s="131" t="s">
        <v>147</v>
      </c>
      <c r="D154" s="131" t="s">
        <v>143</v>
      </c>
      <c r="E154" s="132" t="s">
        <v>163</v>
      </c>
      <c r="F154" s="133" t="s">
        <v>164</v>
      </c>
      <c r="G154" s="134" t="s">
        <v>155</v>
      </c>
      <c r="H154" s="135">
        <v>27.51</v>
      </c>
      <c r="I154" s="136"/>
      <c r="J154" s="136"/>
      <c r="K154" s="137">
        <f>ROUND(P154*H154,2)</f>
        <v>0</v>
      </c>
      <c r="L154" s="138"/>
      <c r="M154" s="32"/>
      <c r="N154" s="236" t="s">
        <v>1</v>
      </c>
      <c r="O154" s="139" t="s">
        <v>37</v>
      </c>
      <c r="P154" s="140">
        <f>I154+J154</f>
        <v>0</v>
      </c>
      <c r="Q154" s="140">
        <f>ROUND(I154*H154,2)</f>
        <v>0</v>
      </c>
      <c r="R154" s="140">
        <f>ROUND(J154*H154,2)</f>
        <v>0</v>
      </c>
      <c r="T154" s="141">
        <f>S154*H154</f>
        <v>0</v>
      </c>
      <c r="U154" s="141">
        <v>2.3E-2</v>
      </c>
      <c r="V154" s="141">
        <f>U154*H154</f>
        <v>0.63273000000000001</v>
      </c>
      <c r="W154" s="141">
        <v>0</v>
      </c>
      <c r="X154" s="142">
        <f>W154*H154</f>
        <v>0</v>
      </c>
      <c r="AR154" s="143" t="s">
        <v>147</v>
      </c>
      <c r="AT154" s="143" t="s">
        <v>143</v>
      </c>
      <c r="AU154" s="143" t="s">
        <v>84</v>
      </c>
      <c r="AY154" s="17" t="s">
        <v>140</v>
      </c>
      <c r="BE154" s="144">
        <f>IF(O154="základní",K154,0)</f>
        <v>0</v>
      </c>
      <c r="BF154" s="144">
        <f>IF(O154="snížená",K154,0)</f>
        <v>0</v>
      </c>
      <c r="BG154" s="144">
        <f>IF(O154="zákl. přenesená",K154,0)</f>
        <v>0</v>
      </c>
      <c r="BH154" s="144">
        <f>IF(O154="sníž. přenesená",K154,0)</f>
        <v>0</v>
      </c>
      <c r="BI154" s="144">
        <f>IF(O154="nulová",K154,0)</f>
        <v>0</v>
      </c>
      <c r="BJ154" s="17" t="s">
        <v>82</v>
      </c>
      <c r="BK154" s="144">
        <f>ROUND(P154*H154,2)</f>
        <v>0</v>
      </c>
      <c r="BL154" s="17" t="s">
        <v>147</v>
      </c>
      <c r="BM154" s="143" t="s">
        <v>165</v>
      </c>
    </row>
    <row r="155" spans="2:65" s="13" customFormat="1">
      <c r="B155" s="151"/>
      <c r="D155" s="146" t="s">
        <v>149</v>
      </c>
      <c r="E155" s="152" t="s">
        <v>1</v>
      </c>
      <c r="F155" s="153" t="s">
        <v>166</v>
      </c>
      <c r="H155" s="154">
        <v>27.51</v>
      </c>
      <c r="I155" s="155"/>
      <c r="J155" s="155"/>
      <c r="M155" s="151"/>
      <c r="N155" s="238"/>
      <c r="X155" s="156"/>
      <c r="AT155" s="152" t="s">
        <v>149</v>
      </c>
      <c r="AU155" s="152" t="s">
        <v>84</v>
      </c>
      <c r="AV155" s="13" t="s">
        <v>84</v>
      </c>
      <c r="AW155" s="13" t="s">
        <v>4</v>
      </c>
      <c r="AX155" s="13" t="s">
        <v>82</v>
      </c>
      <c r="AY155" s="152" t="s">
        <v>140</v>
      </c>
    </row>
    <row r="156" spans="2:65" s="1" customFormat="1" ht="24.15" customHeight="1">
      <c r="B156" s="130"/>
      <c r="C156" s="131" t="s">
        <v>167</v>
      </c>
      <c r="D156" s="131" t="s">
        <v>143</v>
      </c>
      <c r="E156" s="132" t="s">
        <v>168</v>
      </c>
      <c r="F156" s="133" t="s">
        <v>169</v>
      </c>
      <c r="G156" s="134" t="s">
        <v>170</v>
      </c>
      <c r="H156" s="135">
        <v>13.22</v>
      </c>
      <c r="I156" s="136"/>
      <c r="J156" s="136"/>
      <c r="K156" s="137">
        <f>ROUND(P156*H156,2)</f>
        <v>0</v>
      </c>
      <c r="L156" s="138"/>
      <c r="M156" s="32"/>
      <c r="N156" s="236" t="s">
        <v>1</v>
      </c>
      <c r="O156" s="139" t="s">
        <v>37</v>
      </c>
      <c r="P156" s="140">
        <f>I156+J156</f>
        <v>0</v>
      </c>
      <c r="Q156" s="140">
        <f>ROUND(I156*H156,2)</f>
        <v>0</v>
      </c>
      <c r="R156" s="140">
        <f>ROUND(J156*H156,2)</f>
        <v>0</v>
      </c>
      <c r="T156" s="141">
        <f>S156*H156</f>
        <v>0</v>
      </c>
      <c r="U156" s="141">
        <v>1.2040709999999999E-4</v>
      </c>
      <c r="V156" s="141">
        <f>U156*H156</f>
        <v>1.591781862E-3</v>
      </c>
      <c r="W156" s="141">
        <v>0</v>
      </c>
      <c r="X156" s="142">
        <f>W156*H156</f>
        <v>0</v>
      </c>
      <c r="AR156" s="143" t="s">
        <v>147</v>
      </c>
      <c r="AT156" s="143" t="s">
        <v>143</v>
      </c>
      <c r="AU156" s="143" t="s">
        <v>84</v>
      </c>
      <c r="AY156" s="17" t="s">
        <v>140</v>
      </c>
      <c r="BE156" s="144">
        <f>IF(O156="základní",K156,0)</f>
        <v>0</v>
      </c>
      <c r="BF156" s="144">
        <f>IF(O156="snížená",K156,0)</f>
        <v>0</v>
      </c>
      <c r="BG156" s="144">
        <f>IF(O156="zákl. přenesená",K156,0)</f>
        <v>0</v>
      </c>
      <c r="BH156" s="144">
        <f>IF(O156="sníž. přenesená",K156,0)</f>
        <v>0</v>
      </c>
      <c r="BI156" s="144">
        <f>IF(O156="nulová",K156,0)</f>
        <v>0</v>
      </c>
      <c r="BJ156" s="17" t="s">
        <v>82</v>
      </c>
      <c r="BK156" s="144">
        <f>ROUND(P156*H156,2)</f>
        <v>0</v>
      </c>
      <c r="BL156" s="17" t="s">
        <v>147</v>
      </c>
      <c r="BM156" s="143" t="s">
        <v>171</v>
      </c>
    </row>
    <row r="157" spans="2:65" s="1" customFormat="1">
      <c r="B157" s="32"/>
      <c r="D157" s="163" t="s">
        <v>172</v>
      </c>
      <c r="F157" s="164" t="s">
        <v>173</v>
      </c>
      <c r="I157" s="165"/>
      <c r="J157" s="165"/>
      <c r="M157" s="32"/>
      <c r="N157" s="240"/>
      <c r="X157" s="56"/>
      <c r="AT157" s="17" t="s">
        <v>172</v>
      </c>
      <c r="AU157" s="17" t="s">
        <v>84</v>
      </c>
    </row>
    <row r="158" spans="2:65" s="13" customFormat="1">
      <c r="B158" s="151"/>
      <c r="D158" s="146" t="s">
        <v>149</v>
      </c>
      <c r="E158" s="152" t="s">
        <v>1</v>
      </c>
      <c r="F158" s="153" t="s">
        <v>174</v>
      </c>
      <c r="H158" s="154">
        <v>7.4349999999999996</v>
      </c>
      <c r="I158" s="155"/>
      <c r="J158" s="155"/>
      <c r="M158" s="151"/>
      <c r="N158" s="238"/>
      <c r="X158" s="156"/>
      <c r="AT158" s="152" t="s">
        <v>149</v>
      </c>
      <c r="AU158" s="152" t="s">
        <v>84</v>
      </c>
      <c r="AV158" s="13" t="s">
        <v>84</v>
      </c>
      <c r="AW158" s="13" t="s">
        <v>4</v>
      </c>
      <c r="AX158" s="13" t="s">
        <v>74</v>
      </c>
      <c r="AY158" s="152" t="s">
        <v>140</v>
      </c>
    </row>
    <row r="159" spans="2:65" s="13" customFormat="1">
      <c r="B159" s="151"/>
      <c r="D159" s="146" t="s">
        <v>149</v>
      </c>
      <c r="E159" s="152" t="s">
        <v>1</v>
      </c>
      <c r="F159" s="153" t="s">
        <v>175</v>
      </c>
      <c r="H159" s="154">
        <v>5.7850000000000001</v>
      </c>
      <c r="I159" s="155"/>
      <c r="J159" s="155"/>
      <c r="M159" s="151"/>
      <c r="N159" s="238"/>
      <c r="X159" s="156"/>
      <c r="AT159" s="152" t="s">
        <v>149</v>
      </c>
      <c r="AU159" s="152" t="s">
        <v>84</v>
      </c>
      <c r="AV159" s="13" t="s">
        <v>84</v>
      </c>
      <c r="AW159" s="13" t="s">
        <v>4</v>
      </c>
      <c r="AX159" s="13" t="s">
        <v>74</v>
      </c>
      <c r="AY159" s="152" t="s">
        <v>140</v>
      </c>
    </row>
    <row r="160" spans="2:65" s="14" customFormat="1">
      <c r="B160" s="157"/>
      <c r="D160" s="146" t="s">
        <v>149</v>
      </c>
      <c r="E160" s="158" t="s">
        <v>1</v>
      </c>
      <c r="F160" s="159" t="s">
        <v>152</v>
      </c>
      <c r="H160" s="160">
        <v>13.22</v>
      </c>
      <c r="I160" s="161"/>
      <c r="J160" s="161"/>
      <c r="M160" s="157"/>
      <c r="N160" s="239"/>
      <c r="X160" s="162"/>
      <c r="AT160" s="158" t="s">
        <v>149</v>
      </c>
      <c r="AU160" s="158" t="s">
        <v>84</v>
      </c>
      <c r="AV160" s="14" t="s">
        <v>147</v>
      </c>
      <c r="AW160" s="14" t="s">
        <v>4</v>
      </c>
      <c r="AX160" s="14" t="s">
        <v>82</v>
      </c>
      <c r="AY160" s="158" t="s">
        <v>140</v>
      </c>
    </row>
    <row r="161" spans="2:65" s="1" customFormat="1" ht="24.15" customHeight="1">
      <c r="B161" s="130"/>
      <c r="C161" s="131" t="s">
        <v>176</v>
      </c>
      <c r="D161" s="131" t="s">
        <v>143</v>
      </c>
      <c r="E161" s="132" t="s">
        <v>177</v>
      </c>
      <c r="F161" s="133" t="s">
        <v>178</v>
      </c>
      <c r="G161" s="134" t="s">
        <v>170</v>
      </c>
      <c r="H161" s="135">
        <v>55</v>
      </c>
      <c r="I161" s="136"/>
      <c r="J161" s="136"/>
      <c r="K161" s="137">
        <f>ROUND(P161*H161,2)</f>
        <v>0</v>
      </c>
      <c r="L161" s="138"/>
      <c r="M161" s="32"/>
      <c r="N161" s="236" t="s">
        <v>1</v>
      </c>
      <c r="O161" s="139" t="s">
        <v>37</v>
      </c>
      <c r="P161" s="140">
        <f>I161+J161</f>
        <v>0</v>
      </c>
      <c r="Q161" s="140">
        <f>ROUND(I161*H161,2)</f>
        <v>0</v>
      </c>
      <c r="R161" s="140">
        <f>ROUND(J161*H161,2)</f>
        <v>0</v>
      </c>
      <c r="T161" s="141">
        <f>S161*H161</f>
        <v>0</v>
      </c>
      <c r="U161" s="141">
        <v>1.2799999999999999E-4</v>
      </c>
      <c r="V161" s="141">
        <f>U161*H161</f>
        <v>7.0399999999999994E-3</v>
      </c>
      <c r="W161" s="141">
        <v>0</v>
      </c>
      <c r="X161" s="142">
        <f>W161*H161</f>
        <v>0</v>
      </c>
      <c r="AR161" s="143" t="s">
        <v>147</v>
      </c>
      <c r="AT161" s="143" t="s">
        <v>143</v>
      </c>
      <c r="AU161" s="143" t="s">
        <v>84</v>
      </c>
      <c r="AY161" s="17" t="s">
        <v>140</v>
      </c>
      <c r="BE161" s="144">
        <f>IF(O161="základní",K161,0)</f>
        <v>0</v>
      </c>
      <c r="BF161" s="144">
        <f>IF(O161="snížená",K161,0)</f>
        <v>0</v>
      </c>
      <c r="BG161" s="144">
        <f>IF(O161="zákl. přenesená",K161,0)</f>
        <v>0</v>
      </c>
      <c r="BH161" s="144">
        <f>IF(O161="sníž. přenesená",K161,0)</f>
        <v>0</v>
      </c>
      <c r="BI161" s="144">
        <f>IF(O161="nulová",K161,0)</f>
        <v>0</v>
      </c>
      <c r="BJ161" s="17" t="s">
        <v>82</v>
      </c>
      <c r="BK161" s="144">
        <f>ROUND(P161*H161,2)</f>
        <v>0</v>
      </c>
      <c r="BL161" s="17" t="s">
        <v>147</v>
      </c>
      <c r="BM161" s="143" t="s">
        <v>179</v>
      </c>
    </row>
    <row r="162" spans="2:65" s="1" customFormat="1">
      <c r="B162" s="32"/>
      <c r="D162" s="163" t="s">
        <v>172</v>
      </c>
      <c r="F162" s="164" t="s">
        <v>180</v>
      </c>
      <c r="I162" s="165"/>
      <c r="J162" s="165"/>
      <c r="M162" s="32"/>
      <c r="N162" s="240"/>
      <c r="X162" s="56"/>
      <c r="AT162" s="17" t="s">
        <v>172</v>
      </c>
      <c r="AU162" s="17" t="s">
        <v>84</v>
      </c>
    </row>
    <row r="163" spans="2:65" s="13" customFormat="1">
      <c r="B163" s="151"/>
      <c r="D163" s="146" t="s">
        <v>149</v>
      </c>
      <c r="E163" s="152" t="s">
        <v>1</v>
      </c>
      <c r="F163" s="153" t="s">
        <v>181</v>
      </c>
      <c r="H163" s="154">
        <v>55</v>
      </c>
      <c r="I163" s="155"/>
      <c r="J163" s="155"/>
      <c r="M163" s="151"/>
      <c r="N163" s="238"/>
      <c r="X163" s="156"/>
      <c r="AT163" s="152" t="s">
        <v>149</v>
      </c>
      <c r="AU163" s="152" t="s">
        <v>84</v>
      </c>
      <c r="AV163" s="13" t="s">
        <v>84</v>
      </c>
      <c r="AW163" s="13" t="s">
        <v>4</v>
      </c>
      <c r="AX163" s="13" t="s">
        <v>74</v>
      </c>
      <c r="AY163" s="152" t="s">
        <v>140</v>
      </c>
    </row>
    <row r="164" spans="2:65" s="14" customFormat="1">
      <c r="B164" s="157"/>
      <c r="D164" s="146" t="s">
        <v>149</v>
      </c>
      <c r="E164" s="158" t="s">
        <v>1</v>
      </c>
      <c r="F164" s="159" t="s">
        <v>152</v>
      </c>
      <c r="H164" s="160">
        <v>55</v>
      </c>
      <c r="I164" s="161"/>
      <c r="J164" s="161"/>
      <c r="M164" s="157"/>
      <c r="N164" s="239"/>
      <c r="X164" s="162"/>
      <c r="AT164" s="158" t="s">
        <v>149</v>
      </c>
      <c r="AU164" s="158" t="s">
        <v>84</v>
      </c>
      <c r="AV164" s="14" t="s">
        <v>147</v>
      </c>
      <c r="AW164" s="14" t="s">
        <v>4</v>
      </c>
      <c r="AX164" s="14" t="s">
        <v>82</v>
      </c>
      <c r="AY164" s="158" t="s">
        <v>140</v>
      </c>
    </row>
    <row r="165" spans="2:65" s="11" customFormat="1" ht="22.8" customHeight="1">
      <c r="B165" s="118"/>
      <c r="D165" s="119" t="s">
        <v>73</v>
      </c>
      <c r="E165" s="128" t="s">
        <v>147</v>
      </c>
      <c r="F165" s="128" t="s">
        <v>182</v>
      </c>
      <c r="I165" s="121"/>
      <c r="J165" s="121"/>
      <c r="K165" s="129">
        <f>BK165</f>
        <v>0</v>
      </c>
      <c r="M165" s="118"/>
      <c r="N165" s="235"/>
      <c r="Q165" s="123">
        <f>SUM(Q166:Q168)</f>
        <v>0</v>
      </c>
      <c r="R165" s="123">
        <f>SUM(R166:R168)</f>
        <v>0</v>
      </c>
      <c r="T165" s="124">
        <f>SUM(T166:T168)</f>
        <v>0</v>
      </c>
      <c r="V165" s="124">
        <f>SUM(V166:V168)</f>
        <v>0.62548749999999997</v>
      </c>
      <c r="X165" s="125">
        <f>SUM(X166:X168)</f>
        <v>0</v>
      </c>
      <c r="AR165" s="119" t="s">
        <v>82</v>
      </c>
      <c r="AT165" s="126" t="s">
        <v>73</v>
      </c>
      <c r="AU165" s="126" t="s">
        <v>82</v>
      </c>
      <c r="AY165" s="119" t="s">
        <v>140</v>
      </c>
      <c r="BK165" s="127">
        <f>SUM(BK166:BK168)</f>
        <v>0</v>
      </c>
    </row>
    <row r="166" spans="2:65" s="1" customFormat="1" ht="33" customHeight="1">
      <c r="B166" s="130"/>
      <c r="C166" s="131" t="s">
        <v>183</v>
      </c>
      <c r="D166" s="131" t="s">
        <v>143</v>
      </c>
      <c r="E166" s="132" t="s">
        <v>184</v>
      </c>
      <c r="F166" s="133" t="s">
        <v>185</v>
      </c>
      <c r="G166" s="134" t="s">
        <v>186</v>
      </c>
      <c r="H166" s="135">
        <v>0.25</v>
      </c>
      <c r="I166" s="136"/>
      <c r="J166" s="136"/>
      <c r="K166" s="137">
        <f>ROUND(P166*H166,2)</f>
        <v>0</v>
      </c>
      <c r="L166" s="138"/>
      <c r="M166" s="32"/>
      <c r="N166" s="236" t="s">
        <v>1</v>
      </c>
      <c r="O166" s="139" t="s">
        <v>37</v>
      </c>
      <c r="P166" s="140">
        <f>I166+J166</f>
        <v>0</v>
      </c>
      <c r="Q166" s="140">
        <f>ROUND(I166*H166,2)</f>
        <v>0</v>
      </c>
      <c r="R166" s="140">
        <f>ROUND(J166*H166,2)</f>
        <v>0</v>
      </c>
      <c r="T166" s="141">
        <f>S166*H166</f>
        <v>0</v>
      </c>
      <c r="U166" s="141">
        <v>2.5019499999999999</v>
      </c>
      <c r="V166" s="141">
        <f>U166*H166</f>
        <v>0.62548749999999997</v>
      </c>
      <c r="W166" s="141">
        <v>0</v>
      </c>
      <c r="X166" s="142">
        <f>W166*H166</f>
        <v>0</v>
      </c>
      <c r="AR166" s="143" t="s">
        <v>147</v>
      </c>
      <c r="AT166" s="143" t="s">
        <v>143</v>
      </c>
      <c r="AU166" s="143" t="s">
        <v>84</v>
      </c>
      <c r="AY166" s="17" t="s">
        <v>140</v>
      </c>
      <c r="BE166" s="144">
        <f>IF(O166="základní",K166,0)</f>
        <v>0</v>
      </c>
      <c r="BF166" s="144">
        <f>IF(O166="snížená",K166,0)</f>
        <v>0</v>
      </c>
      <c r="BG166" s="144">
        <f>IF(O166="zákl. přenesená",K166,0)</f>
        <v>0</v>
      </c>
      <c r="BH166" s="144">
        <f>IF(O166="sníž. přenesená",K166,0)</f>
        <v>0</v>
      </c>
      <c r="BI166" s="144">
        <f>IF(O166="nulová",K166,0)</f>
        <v>0</v>
      </c>
      <c r="BJ166" s="17" t="s">
        <v>82</v>
      </c>
      <c r="BK166" s="144">
        <f>ROUND(P166*H166,2)</f>
        <v>0</v>
      </c>
      <c r="BL166" s="17" t="s">
        <v>147</v>
      </c>
      <c r="BM166" s="143" t="s">
        <v>187</v>
      </c>
    </row>
    <row r="167" spans="2:65" s="13" customFormat="1">
      <c r="B167" s="151"/>
      <c r="D167" s="146" t="s">
        <v>149</v>
      </c>
      <c r="E167" s="152" t="s">
        <v>1</v>
      </c>
      <c r="F167" s="153" t="s">
        <v>188</v>
      </c>
      <c r="H167" s="154">
        <v>0.25</v>
      </c>
      <c r="I167" s="155"/>
      <c r="J167" s="155"/>
      <c r="M167" s="151"/>
      <c r="N167" s="238"/>
      <c r="X167" s="156"/>
      <c r="AT167" s="152" t="s">
        <v>149</v>
      </c>
      <c r="AU167" s="152" t="s">
        <v>84</v>
      </c>
      <c r="AV167" s="13" t="s">
        <v>84</v>
      </c>
      <c r="AW167" s="13" t="s">
        <v>4</v>
      </c>
      <c r="AX167" s="13" t="s">
        <v>74</v>
      </c>
      <c r="AY167" s="152" t="s">
        <v>140</v>
      </c>
    </row>
    <row r="168" spans="2:65" s="14" customFormat="1">
      <c r="B168" s="157"/>
      <c r="D168" s="146" t="s">
        <v>149</v>
      </c>
      <c r="E168" s="158" t="s">
        <v>1</v>
      </c>
      <c r="F168" s="159" t="s">
        <v>152</v>
      </c>
      <c r="H168" s="160">
        <v>0.25</v>
      </c>
      <c r="I168" s="161"/>
      <c r="J168" s="161"/>
      <c r="M168" s="157"/>
      <c r="N168" s="239"/>
      <c r="X168" s="162"/>
      <c r="AT168" s="158" t="s">
        <v>149</v>
      </c>
      <c r="AU168" s="158" t="s">
        <v>84</v>
      </c>
      <c r="AV168" s="14" t="s">
        <v>147</v>
      </c>
      <c r="AW168" s="14" t="s">
        <v>4</v>
      </c>
      <c r="AX168" s="14" t="s">
        <v>82</v>
      </c>
      <c r="AY168" s="158" t="s">
        <v>140</v>
      </c>
    </row>
    <row r="169" spans="2:65" s="11" customFormat="1" ht="22.8" customHeight="1">
      <c r="B169" s="118"/>
      <c r="D169" s="119" t="s">
        <v>73</v>
      </c>
      <c r="E169" s="128" t="s">
        <v>176</v>
      </c>
      <c r="F169" s="128" t="s">
        <v>189</v>
      </c>
      <c r="I169" s="121"/>
      <c r="J169" s="121"/>
      <c r="K169" s="129">
        <f>BK169</f>
        <v>0</v>
      </c>
      <c r="M169" s="118"/>
      <c r="N169" s="235"/>
      <c r="Q169" s="123">
        <f>SUM(Q170:Q213)</f>
        <v>0</v>
      </c>
      <c r="R169" s="123">
        <f>SUM(R170:R213)</f>
        <v>0</v>
      </c>
      <c r="T169" s="124">
        <f>SUM(T170:T213)</f>
        <v>0</v>
      </c>
      <c r="V169" s="124">
        <f>SUM(V170:V213)</f>
        <v>5.2150368299999998</v>
      </c>
      <c r="X169" s="125">
        <f>SUM(X170:X213)</f>
        <v>0</v>
      </c>
      <c r="AR169" s="119" t="s">
        <v>82</v>
      </c>
      <c r="AT169" s="126" t="s">
        <v>73</v>
      </c>
      <c r="AU169" s="126" t="s">
        <v>82</v>
      </c>
      <c r="AY169" s="119" t="s">
        <v>140</v>
      </c>
      <c r="BK169" s="127">
        <f>SUM(BK170:BK213)</f>
        <v>0</v>
      </c>
    </row>
    <row r="170" spans="2:65" s="1" customFormat="1" ht="24.15" customHeight="1">
      <c r="B170" s="130"/>
      <c r="C170" s="131" t="s">
        <v>190</v>
      </c>
      <c r="D170" s="131" t="s">
        <v>143</v>
      </c>
      <c r="E170" s="132" t="s">
        <v>191</v>
      </c>
      <c r="F170" s="133" t="s">
        <v>192</v>
      </c>
      <c r="G170" s="134" t="s">
        <v>155</v>
      </c>
      <c r="H170" s="135">
        <v>132.96600000000001</v>
      </c>
      <c r="I170" s="136"/>
      <c r="J170" s="136"/>
      <c r="K170" s="137">
        <f>ROUND(P170*H170,2)</f>
        <v>0</v>
      </c>
      <c r="L170" s="138"/>
      <c r="M170" s="32"/>
      <c r="N170" s="236" t="s">
        <v>1</v>
      </c>
      <c r="O170" s="139" t="s">
        <v>37</v>
      </c>
      <c r="P170" s="140">
        <f>I170+J170</f>
        <v>0</v>
      </c>
      <c r="Q170" s="140">
        <f>ROUND(I170*H170,2)</f>
        <v>0</v>
      </c>
      <c r="R170" s="140">
        <f>ROUND(J170*H170,2)</f>
        <v>0</v>
      </c>
      <c r="T170" s="141">
        <f>S170*H170</f>
        <v>0</v>
      </c>
      <c r="U170" s="141">
        <v>1.8380000000000001E-2</v>
      </c>
      <c r="V170" s="141">
        <f>U170*H170</f>
        <v>2.44391508</v>
      </c>
      <c r="W170" s="141">
        <v>0</v>
      </c>
      <c r="X170" s="142">
        <f>W170*H170</f>
        <v>0</v>
      </c>
      <c r="AR170" s="143" t="s">
        <v>147</v>
      </c>
      <c r="AT170" s="143" t="s">
        <v>143</v>
      </c>
      <c r="AU170" s="143" t="s">
        <v>84</v>
      </c>
      <c r="AY170" s="17" t="s">
        <v>140</v>
      </c>
      <c r="BE170" s="144">
        <f>IF(O170="základní",K170,0)</f>
        <v>0</v>
      </c>
      <c r="BF170" s="144">
        <f>IF(O170="snížená",K170,0)</f>
        <v>0</v>
      </c>
      <c r="BG170" s="144">
        <f>IF(O170="zákl. přenesená",K170,0)</f>
        <v>0</v>
      </c>
      <c r="BH170" s="144">
        <f>IF(O170="sníž. přenesená",K170,0)</f>
        <v>0</v>
      </c>
      <c r="BI170" s="144">
        <f>IF(O170="nulová",K170,0)</f>
        <v>0</v>
      </c>
      <c r="BJ170" s="17" t="s">
        <v>82</v>
      </c>
      <c r="BK170" s="144">
        <f>ROUND(P170*H170,2)</f>
        <v>0</v>
      </c>
      <c r="BL170" s="17" t="s">
        <v>147</v>
      </c>
      <c r="BM170" s="143" t="s">
        <v>193</v>
      </c>
    </row>
    <row r="171" spans="2:65" s="1" customFormat="1">
      <c r="B171" s="32"/>
      <c r="D171" s="163" t="s">
        <v>172</v>
      </c>
      <c r="F171" s="164" t="s">
        <v>194</v>
      </c>
      <c r="I171" s="165"/>
      <c r="J171" s="165"/>
      <c r="M171" s="32"/>
      <c r="N171" s="240"/>
      <c r="X171" s="56"/>
      <c r="AT171" s="17" t="s">
        <v>172</v>
      </c>
      <c r="AU171" s="17" t="s">
        <v>84</v>
      </c>
    </row>
    <row r="172" spans="2:65" s="12" customFormat="1">
      <c r="B172" s="145"/>
      <c r="D172" s="146" t="s">
        <v>149</v>
      </c>
      <c r="E172" s="147" t="s">
        <v>1</v>
      </c>
      <c r="F172" s="148" t="s">
        <v>195</v>
      </c>
      <c r="H172" s="147" t="s">
        <v>1</v>
      </c>
      <c r="I172" s="149"/>
      <c r="J172" s="149"/>
      <c r="M172" s="145"/>
      <c r="N172" s="237"/>
      <c r="X172" s="150"/>
      <c r="AT172" s="147" t="s">
        <v>149</v>
      </c>
      <c r="AU172" s="147" t="s">
        <v>84</v>
      </c>
      <c r="AV172" s="12" t="s">
        <v>82</v>
      </c>
      <c r="AW172" s="12" t="s">
        <v>4</v>
      </c>
      <c r="AX172" s="12" t="s">
        <v>74</v>
      </c>
      <c r="AY172" s="147" t="s">
        <v>140</v>
      </c>
    </row>
    <row r="173" spans="2:65" s="13" customFormat="1">
      <c r="B173" s="151"/>
      <c r="D173" s="146" t="s">
        <v>149</v>
      </c>
      <c r="E173" s="152" t="s">
        <v>1</v>
      </c>
      <c r="F173" s="153" t="s">
        <v>196</v>
      </c>
      <c r="H173" s="154">
        <v>57.835000000000001</v>
      </c>
      <c r="I173" s="155"/>
      <c r="J173" s="155"/>
      <c r="M173" s="151"/>
      <c r="N173" s="238"/>
      <c r="X173" s="156"/>
      <c r="AT173" s="152" t="s">
        <v>149</v>
      </c>
      <c r="AU173" s="152" t="s">
        <v>84</v>
      </c>
      <c r="AV173" s="13" t="s">
        <v>84</v>
      </c>
      <c r="AW173" s="13" t="s">
        <v>4</v>
      </c>
      <c r="AX173" s="13" t="s">
        <v>74</v>
      </c>
      <c r="AY173" s="152" t="s">
        <v>140</v>
      </c>
    </row>
    <row r="174" spans="2:65" s="15" customFormat="1">
      <c r="B174" s="166"/>
      <c r="D174" s="146" t="s">
        <v>149</v>
      </c>
      <c r="E174" s="167" t="s">
        <v>1</v>
      </c>
      <c r="F174" s="168" t="s">
        <v>197</v>
      </c>
      <c r="H174" s="169">
        <v>57.835000000000001</v>
      </c>
      <c r="I174" s="170"/>
      <c r="J174" s="170"/>
      <c r="M174" s="166"/>
      <c r="N174" s="241"/>
      <c r="X174" s="171"/>
      <c r="AT174" s="167" t="s">
        <v>149</v>
      </c>
      <c r="AU174" s="167" t="s">
        <v>84</v>
      </c>
      <c r="AV174" s="15" t="s">
        <v>141</v>
      </c>
      <c r="AW174" s="15" t="s">
        <v>4</v>
      </c>
      <c r="AX174" s="15" t="s">
        <v>74</v>
      </c>
      <c r="AY174" s="167" t="s">
        <v>140</v>
      </c>
    </row>
    <row r="175" spans="2:65" s="12" customFormat="1">
      <c r="B175" s="145"/>
      <c r="D175" s="146" t="s">
        <v>149</v>
      </c>
      <c r="E175" s="147" t="s">
        <v>1</v>
      </c>
      <c r="F175" s="148" t="s">
        <v>198</v>
      </c>
      <c r="H175" s="147" t="s">
        <v>1</v>
      </c>
      <c r="I175" s="149"/>
      <c r="J175" s="149"/>
      <c r="M175" s="145"/>
      <c r="N175" s="237"/>
      <c r="X175" s="150"/>
      <c r="AT175" s="147" t="s">
        <v>149</v>
      </c>
      <c r="AU175" s="147" t="s">
        <v>84</v>
      </c>
      <c r="AV175" s="12" t="s">
        <v>82</v>
      </c>
      <c r="AW175" s="12" t="s">
        <v>4</v>
      </c>
      <c r="AX175" s="12" t="s">
        <v>74</v>
      </c>
      <c r="AY175" s="147" t="s">
        <v>140</v>
      </c>
    </row>
    <row r="176" spans="2:65" s="13" customFormat="1" ht="30.6">
      <c r="B176" s="151"/>
      <c r="D176" s="146" t="s">
        <v>149</v>
      </c>
      <c r="E176" s="152" t="s">
        <v>1</v>
      </c>
      <c r="F176" s="153" t="s">
        <v>199</v>
      </c>
      <c r="H176" s="154">
        <v>75.131</v>
      </c>
      <c r="I176" s="155"/>
      <c r="J176" s="155"/>
      <c r="M176" s="151"/>
      <c r="N176" s="238"/>
      <c r="X176" s="156"/>
      <c r="AT176" s="152" t="s">
        <v>149</v>
      </c>
      <c r="AU176" s="152" t="s">
        <v>84</v>
      </c>
      <c r="AV176" s="13" t="s">
        <v>84</v>
      </c>
      <c r="AW176" s="13" t="s">
        <v>4</v>
      </c>
      <c r="AX176" s="13" t="s">
        <v>74</v>
      </c>
      <c r="AY176" s="152" t="s">
        <v>140</v>
      </c>
    </row>
    <row r="177" spans="2:65" s="15" customFormat="1">
      <c r="B177" s="166"/>
      <c r="D177" s="146" t="s">
        <v>149</v>
      </c>
      <c r="E177" s="167" t="s">
        <v>1</v>
      </c>
      <c r="F177" s="168" t="s">
        <v>197</v>
      </c>
      <c r="H177" s="169">
        <v>75.131</v>
      </c>
      <c r="I177" s="170"/>
      <c r="J177" s="170"/>
      <c r="M177" s="166"/>
      <c r="N177" s="241"/>
      <c r="X177" s="171"/>
      <c r="AT177" s="167" t="s">
        <v>149</v>
      </c>
      <c r="AU177" s="167" t="s">
        <v>84</v>
      </c>
      <c r="AV177" s="15" t="s">
        <v>141</v>
      </c>
      <c r="AW177" s="15" t="s">
        <v>4</v>
      </c>
      <c r="AX177" s="15" t="s">
        <v>74</v>
      </c>
      <c r="AY177" s="167" t="s">
        <v>140</v>
      </c>
    </row>
    <row r="178" spans="2:65" s="14" customFormat="1">
      <c r="B178" s="157"/>
      <c r="D178" s="146" t="s">
        <v>149</v>
      </c>
      <c r="E178" s="158" t="s">
        <v>1</v>
      </c>
      <c r="F178" s="159" t="s">
        <v>152</v>
      </c>
      <c r="H178" s="160">
        <v>132.96600000000001</v>
      </c>
      <c r="I178" s="161"/>
      <c r="J178" s="161"/>
      <c r="M178" s="157"/>
      <c r="N178" s="239"/>
      <c r="X178" s="162"/>
      <c r="AT178" s="158" t="s">
        <v>149</v>
      </c>
      <c r="AU178" s="158" t="s">
        <v>84</v>
      </c>
      <c r="AV178" s="14" t="s">
        <v>147</v>
      </c>
      <c r="AW178" s="14" t="s">
        <v>4</v>
      </c>
      <c r="AX178" s="14" t="s">
        <v>82</v>
      </c>
      <c r="AY178" s="158" t="s">
        <v>140</v>
      </c>
    </row>
    <row r="179" spans="2:65" s="1" customFormat="1" ht="24.15" customHeight="1">
      <c r="B179" s="130"/>
      <c r="C179" s="131" t="s">
        <v>200</v>
      </c>
      <c r="D179" s="131" t="s">
        <v>143</v>
      </c>
      <c r="E179" s="132" t="s">
        <v>201</v>
      </c>
      <c r="F179" s="133" t="s">
        <v>202</v>
      </c>
      <c r="G179" s="134" t="s">
        <v>155</v>
      </c>
      <c r="H179" s="135">
        <v>64.078000000000003</v>
      </c>
      <c r="I179" s="136"/>
      <c r="J179" s="136"/>
      <c r="K179" s="137">
        <f>ROUND(P179*H179,2)</f>
        <v>0</v>
      </c>
      <c r="L179" s="138"/>
      <c r="M179" s="32"/>
      <c r="N179" s="236" t="s">
        <v>1</v>
      </c>
      <c r="O179" s="139" t="s">
        <v>37</v>
      </c>
      <c r="P179" s="140">
        <f>I179+J179</f>
        <v>0</v>
      </c>
      <c r="Q179" s="140">
        <f>ROUND(I179*H179,2)</f>
        <v>0</v>
      </c>
      <c r="R179" s="140">
        <f>ROUND(J179*H179,2)</f>
        <v>0</v>
      </c>
      <c r="T179" s="141">
        <f>S179*H179</f>
        <v>0</v>
      </c>
      <c r="U179" s="141">
        <v>1.5599999999999999E-2</v>
      </c>
      <c r="V179" s="141">
        <f>U179*H179</f>
        <v>0.99961679999999997</v>
      </c>
      <c r="W179" s="141">
        <v>0</v>
      </c>
      <c r="X179" s="142">
        <f>W179*H179</f>
        <v>0</v>
      </c>
      <c r="AR179" s="143" t="s">
        <v>147</v>
      </c>
      <c r="AT179" s="143" t="s">
        <v>143</v>
      </c>
      <c r="AU179" s="143" t="s">
        <v>84</v>
      </c>
      <c r="AY179" s="17" t="s">
        <v>140</v>
      </c>
      <c r="BE179" s="144">
        <f>IF(O179="základní",K179,0)</f>
        <v>0</v>
      </c>
      <c r="BF179" s="144">
        <f>IF(O179="snížená",K179,0)</f>
        <v>0</v>
      </c>
      <c r="BG179" s="144">
        <f>IF(O179="zákl. přenesená",K179,0)</f>
        <v>0</v>
      </c>
      <c r="BH179" s="144">
        <f>IF(O179="sníž. přenesená",K179,0)</f>
        <v>0</v>
      </c>
      <c r="BI179" s="144">
        <f>IF(O179="nulová",K179,0)</f>
        <v>0</v>
      </c>
      <c r="BJ179" s="17" t="s">
        <v>82</v>
      </c>
      <c r="BK179" s="144">
        <f>ROUND(P179*H179,2)</f>
        <v>0</v>
      </c>
      <c r="BL179" s="17" t="s">
        <v>147</v>
      </c>
      <c r="BM179" s="143" t="s">
        <v>203</v>
      </c>
    </row>
    <row r="180" spans="2:65" s="1" customFormat="1">
      <c r="B180" s="32"/>
      <c r="D180" s="163" t="s">
        <v>172</v>
      </c>
      <c r="F180" s="164" t="s">
        <v>204</v>
      </c>
      <c r="I180" s="165"/>
      <c r="J180" s="165"/>
      <c r="M180" s="32"/>
      <c r="N180" s="240"/>
      <c r="X180" s="56"/>
      <c r="AT180" s="17" t="s">
        <v>172</v>
      </c>
      <c r="AU180" s="17" t="s">
        <v>84</v>
      </c>
    </row>
    <row r="181" spans="2:65" s="12" customFormat="1" ht="20.399999999999999">
      <c r="B181" s="145"/>
      <c r="D181" s="146" t="s">
        <v>149</v>
      </c>
      <c r="E181" s="147" t="s">
        <v>1</v>
      </c>
      <c r="F181" s="148" t="s">
        <v>205</v>
      </c>
      <c r="H181" s="147" t="s">
        <v>1</v>
      </c>
      <c r="I181" s="149"/>
      <c r="J181" s="149"/>
      <c r="M181" s="145"/>
      <c r="N181" s="237"/>
      <c r="X181" s="150"/>
      <c r="AT181" s="147" t="s">
        <v>149</v>
      </c>
      <c r="AU181" s="147" t="s">
        <v>84</v>
      </c>
      <c r="AV181" s="12" t="s">
        <v>82</v>
      </c>
      <c r="AW181" s="12" t="s">
        <v>4</v>
      </c>
      <c r="AX181" s="12" t="s">
        <v>74</v>
      </c>
      <c r="AY181" s="147" t="s">
        <v>140</v>
      </c>
    </row>
    <row r="182" spans="2:65" s="13" customFormat="1" ht="20.399999999999999">
      <c r="B182" s="151"/>
      <c r="D182" s="146" t="s">
        <v>149</v>
      </c>
      <c r="E182" s="152" t="s">
        <v>1</v>
      </c>
      <c r="F182" s="153" t="s">
        <v>206</v>
      </c>
      <c r="H182" s="154">
        <v>68.808000000000007</v>
      </c>
      <c r="I182" s="155"/>
      <c r="J182" s="155"/>
      <c r="M182" s="151"/>
      <c r="N182" s="238"/>
      <c r="X182" s="156"/>
      <c r="AT182" s="152" t="s">
        <v>149</v>
      </c>
      <c r="AU182" s="152" t="s">
        <v>84</v>
      </c>
      <c r="AV182" s="13" t="s">
        <v>84</v>
      </c>
      <c r="AW182" s="13" t="s">
        <v>4</v>
      </c>
      <c r="AX182" s="13" t="s">
        <v>74</v>
      </c>
      <c r="AY182" s="152" t="s">
        <v>140</v>
      </c>
    </row>
    <row r="183" spans="2:65" s="13" customFormat="1">
      <c r="B183" s="151"/>
      <c r="D183" s="146" t="s">
        <v>149</v>
      </c>
      <c r="E183" s="152" t="s">
        <v>1</v>
      </c>
      <c r="F183" s="153" t="s">
        <v>207</v>
      </c>
      <c r="H183" s="154">
        <v>-4.7300000000000004</v>
      </c>
      <c r="I183" s="155"/>
      <c r="J183" s="155"/>
      <c r="M183" s="151"/>
      <c r="N183" s="238"/>
      <c r="X183" s="156"/>
      <c r="AT183" s="152" t="s">
        <v>149</v>
      </c>
      <c r="AU183" s="152" t="s">
        <v>84</v>
      </c>
      <c r="AV183" s="13" t="s">
        <v>84</v>
      </c>
      <c r="AW183" s="13" t="s">
        <v>4</v>
      </c>
      <c r="AX183" s="13" t="s">
        <v>74</v>
      </c>
      <c r="AY183" s="152" t="s">
        <v>140</v>
      </c>
    </row>
    <row r="184" spans="2:65" s="14" customFormat="1">
      <c r="B184" s="157"/>
      <c r="D184" s="146" t="s">
        <v>149</v>
      </c>
      <c r="E184" s="158" t="s">
        <v>1</v>
      </c>
      <c r="F184" s="159" t="s">
        <v>152</v>
      </c>
      <c r="H184" s="160">
        <v>64.078000000000003</v>
      </c>
      <c r="I184" s="161"/>
      <c r="J184" s="161"/>
      <c r="M184" s="157"/>
      <c r="N184" s="239"/>
      <c r="X184" s="162"/>
      <c r="AT184" s="158" t="s">
        <v>149</v>
      </c>
      <c r="AU184" s="158" t="s">
        <v>84</v>
      </c>
      <c r="AV184" s="14" t="s">
        <v>147</v>
      </c>
      <c r="AW184" s="14" t="s">
        <v>4</v>
      </c>
      <c r="AX184" s="14" t="s">
        <v>82</v>
      </c>
      <c r="AY184" s="158" t="s">
        <v>140</v>
      </c>
    </row>
    <row r="185" spans="2:65" s="1" customFormat="1" ht="24.15" customHeight="1">
      <c r="B185" s="130"/>
      <c r="C185" s="131" t="s">
        <v>208</v>
      </c>
      <c r="D185" s="131" t="s">
        <v>143</v>
      </c>
      <c r="E185" s="132" t="s">
        <v>209</v>
      </c>
      <c r="F185" s="133" t="s">
        <v>210</v>
      </c>
      <c r="G185" s="134" t="s">
        <v>170</v>
      </c>
      <c r="H185" s="135">
        <v>55.32</v>
      </c>
      <c r="I185" s="136"/>
      <c r="J185" s="136"/>
      <c r="K185" s="137">
        <f>ROUND(P185*H185,2)</f>
        <v>0</v>
      </c>
      <c r="L185" s="138"/>
      <c r="M185" s="32"/>
      <c r="N185" s="236" t="s">
        <v>1</v>
      </c>
      <c r="O185" s="139" t="s">
        <v>37</v>
      </c>
      <c r="P185" s="140">
        <f>I185+J185</f>
        <v>0</v>
      </c>
      <c r="Q185" s="140">
        <f>ROUND(I185*H185,2)</f>
        <v>0</v>
      </c>
      <c r="R185" s="140">
        <f>ROUND(J185*H185,2)</f>
        <v>0</v>
      </c>
      <c r="T185" s="141">
        <f>S185*H185</f>
        <v>0</v>
      </c>
      <c r="U185" s="141">
        <v>0</v>
      </c>
      <c r="V185" s="141">
        <f>U185*H185</f>
        <v>0</v>
      </c>
      <c r="W185" s="141">
        <v>0</v>
      </c>
      <c r="X185" s="142">
        <f>W185*H185</f>
        <v>0</v>
      </c>
      <c r="AR185" s="143" t="s">
        <v>147</v>
      </c>
      <c r="AT185" s="143" t="s">
        <v>143</v>
      </c>
      <c r="AU185" s="143" t="s">
        <v>84</v>
      </c>
      <c r="AY185" s="17" t="s">
        <v>140</v>
      </c>
      <c r="BE185" s="144">
        <f>IF(O185="základní",K185,0)</f>
        <v>0</v>
      </c>
      <c r="BF185" s="144">
        <f>IF(O185="snížená",K185,0)</f>
        <v>0</v>
      </c>
      <c r="BG185" s="144">
        <f>IF(O185="zákl. přenesená",K185,0)</f>
        <v>0</v>
      </c>
      <c r="BH185" s="144">
        <f>IF(O185="sníž. přenesená",K185,0)</f>
        <v>0</v>
      </c>
      <c r="BI185" s="144">
        <f>IF(O185="nulová",K185,0)</f>
        <v>0</v>
      </c>
      <c r="BJ185" s="17" t="s">
        <v>82</v>
      </c>
      <c r="BK185" s="144">
        <f>ROUND(P185*H185,2)</f>
        <v>0</v>
      </c>
      <c r="BL185" s="17" t="s">
        <v>147</v>
      </c>
      <c r="BM185" s="143" t="s">
        <v>211</v>
      </c>
    </row>
    <row r="186" spans="2:65" s="1" customFormat="1">
      <c r="B186" s="32"/>
      <c r="D186" s="163" t="s">
        <v>172</v>
      </c>
      <c r="F186" s="164" t="s">
        <v>212</v>
      </c>
      <c r="I186" s="165"/>
      <c r="J186" s="165"/>
      <c r="M186" s="32"/>
      <c r="N186" s="240"/>
      <c r="X186" s="56"/>
      <c r="AT186" s="17" t="s">
        <v>172</v>
      </c>
      <c r="AU186" s="17" t="s">
        <v>84</v>
      </c>
    </row>
    <row r="187" spans="2:65" s="13" customFormat="1">
      <c r="B187" s="151"/>
      <c r="D187" s="146" t="s">
        <v>149</v>
      </c>
      <c r="E187" s="152" t="s">
        <v>1</v>
      </c>
      <c r="F187" s="153" t="s">
        <v>213</v>
      </c>
      <c r="H187" s="154">
        <v>55.32</v>
      </c>
      <c r="I187" s="155"/>
      <c r="J187" s="155"/>
      <c r="M187" s="151"/>
      <c r="N187" s="238"/>
      <c r="X187" s="156"/>
      <c r="AT187" s="152" t="s">
        <v>149</v>
      </c>
      <c r="AU187" s="152" t="s">
        <v>84</v>
      </c>
      <c r="AV187" s="13" t="s">
        <v>84</v>
      </c>
      <c r="AW187" s="13" t="s">
        <v>4</v>
      </c>
      <c r="AX187" s="13" t="s">
        <v>74</v>
      </c>
      <c r="AY187" s="152" t="s">
        <v>140</v>
      </c>
    </row>
    <row r="188" spans="2:65" s="14" customFormat="1">
      <c r="B188" s="157"/>
      <c r="D188" s="146" t="s">
        <v>149</v>
      </c>
      <c r="E188" s="158" t="s">
        <v>1</v>
      </c>
      <c r="F188" s="159" t="s">
        <v>152</v>
      </c>
      <c r="H188" s="160">
        <v>55.32</v>
      </c>
      <c r="I188" s="161"/>
      <c r="J188" s="161"/>
      <c r="M188" s="157"/>
      <c r="N188" s="239"/>
      <c r="X188" s="162"/>
      <c r="AT188" s="158" t="s">
        <v>149</v>
      </c>
      <c r="AU188" s="158" t="s">
        <v>84</v>
      </c>
      <c r="AV188" s="14" t="s">
        <v>147</v>
      </c>
      <c r="AW188" s="14" t="s">
        <v>4</v>
      </c>
      <c r="AX188" s="14" t="s">
        <v>82</v>
      </c>
      <c r="AY188" s="158" t="s">
        <v>140</v>
      </c>
    </row>
    <row r="189" spans="2:65" s="1" customFormat="1" ht="24.15" customHeight="1">
      <c r="B189" s="130"/>
      <c r="C189" s="172" t="s">
        <v>214</v>
      </c>
      <c r="D189" s="172" t="s">
        <v>215</v>
      </c>
      <c r="E189" s="173" t="s">
        <v>216</v>
      </c>
      <c r="F189" s="174" t="s">
        <v>217</v>
      </c>
      <c r="G189" s="175" t="s">
        <v>170</v>
      </c>
      <c r="H189" s="176">
        <v>58.085999999999999</v>
      </c>
      <c r="I189" s="177"/>
      <c r="J189" s="178"/>
      <c r="K189" s="179">
        <f>ROUND(P189*H189,2)</f>
        <v>0</v>
      </c>
      <c r="L189" s="178"/>
      <c r="M189" s="180"/>
      <c r="N189" s="242" t="s">
        <v>1</v>
      </c>
      <c r="O189" s="139" t="s">
        <v>37</v>
      </c>
      <c r="P189" s="140">
        <f>I189+J189</f>
        <v>0</v>
      </c>
      <c r="Q189" s="140">
        <f>ROUND(I189*H189,2)</f>
        <v>0</v>
      </c>
      <c r="R189" s="140">
        <f>ROUND(J189*H189,2)</f>
        <v>0</v>
      </c>
      <c r="T189" s="141">
        <f>S189*H189</f>
        <v>0</v>
      </c>
      <c r="U189" s="141">
        <v>3.0000000000000001E-5</v>
      </c>
      <c r="V189" s="141">
        <f>U189*H189</f>
        <v>1.7425800000000001E-3</v>
      </c>
      <c r="W189" s="141">
        <v>0</v>
      </c>
      <c r="X189" s="142">
        <f>W189*H189</f>
        <v>0</v>
      </c>
      <c r="AR189" s="143" t="s">
        <v>190</v>
      </c>
      <c r="AT189" s="143" t="s">
        <v>215</v>
      </c>
      <c r="AU189" s="143" t="s">
        <v>84</v>
      </c>
      <c r="AY189" s="17" t="s">
        <v>140</v>
      </c>
      <c r="BE189" s="144">
        <f>IF(O189="základní",K189,0)</f>
        <v>0</v>
      </c>
      <c r="BF189" s="144">
        <f>IF(O189="snížená",K189,0)</f>
        <v>0</v>
      </c>
      <c r="BG189" s="144">
        <f>IF(O189="zákl. přenesená",K189,0)</f>
        <v>0</v>
      </c>
      <c r="BH189" s="144">
        <f>IF(O189="sníž. přenesená",K189,0)</f>
        <v>0</v>
      </c>
      <c r="BI189" s="144">
        <f>IF(O189="nulová",K189,0)</f>
        <v>0</v>
      </c>
      <c r="BJ189" s="17" t="s">
        <v>82</v>
      </c>
      <c r="BK189" s="144">
        <f>ROUND(P189*H189,2)</f>
        <v>0</v>
      </c>
      <c r="BL189" s="17" t="s">
        <v>147</v>
      </c>
      <c r="BM189" s="143" t="s">
        <v>218</v>
      </c>
    </row>
    <row r="190" spans="2:65" s="13" customFormat="1">
      <c r="B190" s="151"/>
      <c r="D190" s="146" t="s">
        <v>149</v>
      </c>
      <c r="E190" s="152" t="s">
        <v>1</v>
      </c>
      <c r="F190" s="153" t="s">
        <v>213</v>
      </c>
      <c r="H190" s="154">
        <v>55.32</v>
      </c>
      <c r="I190" s="155"/>
      <c r="J190" s="155"/>
      <c r="M190" s="151"/>
      <c r="N190" s="238"/>
      <c r="X190" s="156"/>
      <c r="AT190" s="152" t="s">
        <v>149</v>
      </c>
      <c r="AU190" s="152" t="s">
        <v>84</v>
      </c>
      <c r="AV190" s="13" t="s">
        <v>84</v>
      </c>
      <c r="AW190" s="13" t="s">
        <v>4</v>
      </c>
      <c r="AX190" s="13" t="s">
        <v>74</v>
      </c>
      <c r="AY190" s="152" t="s">
        <v>140</v>
      </c>
    </row>
    <row r="191" spans="2:65" s="14" customFormat="1">
      <c r="B191" s="157"/>
      <c r="D191" s="146" t="s">
        <v>149</v>
      </c>
      <c r="E191" s="158" t="s">
        <v>1</v>
      </c>
      <c r="F191" s="159" t="s">
        <v>152</v>
      </c>
      <c r="H191" s="160">
        <v>55.32</v>
      </c>
      <c r="I191" s="161"/>
      <c r="J191" s="161"/>
      <c r="M191" s="157"/>
      <c r="N191" s="239"/>
      <c r="X191" s="162"/>
      <c r="AT191" s="158" t="s">
        <v>149</v>
      </c>
      <c r="AU191" s="158" t="s">
        <v>84</v>
      </c>
      <c r="AV191" s="14" t="s">
        <v>147</v>
      </c>
      <c r="AW191" s="14" t="s">
        <v>4</v>
      </c>
      <c r="AX191" s="14" t="s">
        <v>82</v>
      </c>
      <c r="AY191" s="158" t="s">
        <v>140</v>
      </c>
    </row>
    <row r="192" spans="2:65" s="13" customFormat="1">
      <c r="B192" s="151"/>
      <c r="D192" s="146" t="s">
        <v>149</v>
      </c>
      <c r="F192" s="153" t="s">
        <v>219</v>
      </c>
      <c r="H192" s="154">
        <v>58.085999999999999</v>
      </c>
      <c r="I192" s="155"/>
      <c r="J192" s="155"/>
      <c r="M192" s="151"/>
      <c r="N192" s="238"/>
      <c r="X192" s="156"/>
      <c r="AT192" s="152" t="s">
        <v>149</v>
      </c>
      <c r="AU192" s="152" t="s">
        <v>84</v>
      </c>
      <c r="AV192" s="13" t="s">
        <v>84</v>
      </c>
      <c r="AW192" s="13" t="s">
        <v>3</v>
      </c>
      <c r="AX192" s="13" t="s">
        <v>82</v>
      </c>
      <c r="AY192" s="152" t="s">
        <v>140</v>
      </c>
    </row>
    <row r="193" spans="2:65" s="1" customFormat="1" ht="24.15" customHeight="1">
      <c r="B193" s="130"/>
      <c r="C193" s="131" t="s">
        <v>220</v>
      </c>
      <c r="D193" s="131" t="s">
        <v>143</v>
      </c>
      <c r="E193" s="132" t="s">
        <v>221</v>
      </c>
      <c r="F193" s="133" t="s">
        <v>222</v>
      </c>
      <c r="G193" s="134" t="s">
        <v>186</v>
      </c>
      <c r="H193" s="135">
        <v>0.73199999999999998</v>
      </c>
      <c r="I193" s="136"/>
      <c r="J193" s="136"/>
      <c r="K193" s="137">
        <f>ROUND(P193*H193,2)</f>
        <v>0</v>
      </c>
      <c r="L193" s="138"/>
      <c r="M193" s="32"/>
      <c r="N193" s="236" t="s">
        <v>1</v>
      </c>
      <c r="O193" s="139" t="s">
        <v>37</v>
      </c>
      <c r="P193" s="140">
        <f>I193+J193</f>
        <v>0</v>
      </c>
      <c r="Q193" s="140">
        <f>ROUND(I193*H193,2)</f>
        <v>0</v>
      </c>
      <c r="R193" s="140">
        <f>ROUND(J193*H193,2)</f>
        <v>0</v>
      </c>
      <c r="T193" s="141">
        <f>S193*H193</f>
        <v>0</v>
      </c>
      <c r="U193" s="141">
        <v>2.3010199999999998</v>
      </c>
      <c r="V193" s="141">
        <f>U193*H193</f>
        <v>1.6843466399999998</v>
      </c>
      <c r="W193" s="141">
        <v>0</v>
      </c>
      <c r="X193" s="142">
        <f>W193*H193</f>
        <v>0</v>
      </c>
      <c r="AR193" s="143" t="s">
        <v>147</v>
      </c>
      <c r="AT193" s="143" t="s">
        <v>143</v>
      </c>
      <c r="AU193" s="143" t="s">
        <v>84</v>
      </c>
      <c r="AY193" s="17" t="s">
        <v>140</v>
      </c>
      <c r="BE193" s="144">
        <f>IF(O193="základní",K193,0)</f>
        <v>0</v>
      </c>
      <c r="BF193" s="144">
        <f>IF(O193="snížená",K193,0)</f>
        <v>0</v>
      </c>
      <c r="BG193" s="144">
        <f>IF(O193="zákl. přenesená",K193,0)</f>
        <v>0</v>
      </c>
      <c r="BH193" s="144">
        <f>IF(O193="sníž. přenesená",K193,0)</f>
        <v>0</v>
      </c>
      <c r="BI193" s="144">
        <f>IF(O193="nulová",K193,0)</f>
        <v>0</v>
      </c>
      <c r="BJ193" s="17" t="s">
        <v>82</v>
      </c>
      <c r="BK193" s="144">
        <f>ROUND(P193*H193,2)</f>
        <v>0</v>
      </c>
      <c r="BL193" s="17" t="s">
        <v>147</v>
      </c>
      <c r="BM193" s="143" t="s">
        <v>223</v>
      </c>
    </row>
    <row r="194" spans="2:65" s="1" customFormat="1">
      <c r="B194" s="32"/>
      <c r="D194" s="163" t="s">
        <v>172</v>
      </c>
      <c r="F194" s="164" t="s">
        <v>224</v>
      </c>
      <c r="I194" s="165"/>
      <c r="J194" s="165"/>
      <c r="M194" s="32"/>
      <c r="N194" s="240"/>
      <c r="X194" s="56"/>
      <c r="AT194" s="17" t="s">
        <v>172</v>
      </c>
      <c r="AU194" s="17" t="s">
        <v>84</v>
      </c>
    </row>
    <row r="195" spans="2:65" s="12" customFormat="1">
      <c r="B195" s="145"/>
      <c r="D195" s="146" t="s">
        <v>149</v>
      </c>
      <c r="E195" s="147" t="s">
        <v>1</v>
      </c>
      <c r="F195" s="148" t="s">
        <v>225</v>
      </c>
      <c r="H195" s="147" t="s">
        <v>1</v>
      </c>
      <c r="I195" s="149"/>
      <c r="J195" s="149"/>
      <c r="M195" s="145"/>
      <c r="N195" s="237"/>
      <c r="X195" s="150"/>
      <c r="AT195" s="147" t="s">
        <v>149</v>
      </c>
      <c r="AU195" s="147" t="s">
        <v>84</v>
      </c>
      <c r="AV195" s="12" t="s">
        <v>82</v>
      </c>
      <c r="AW195" s="12" t="s">
        <v>4</v>
      </c>
      <c r="AX195" s="12" t="s">
        <v>74</v>
      </c>
      <c r="AY195" s="147" t="s">
        <v>140</v>
      </c>
    </row>
    <row r="196" spans="2:65" s="12" customFormat="1" ht="30.6">
      <c r="B196" s="145"/>
      <c r="D196" s="146" t="s">
        <v>149</v>
      </c>
      <c r="E196" s="147" t="s">
        <v>1</v>
      </c>
      <c r="F196" s="148" t="s">
        <v>226</v>
      </c>
      <c r="H196" s="147" t="s">
        <v>1</v>
      </c>
      <c r="I196" s="149"/>
      <c r="J196" s="149"/>
      <c r="M196" s="145"/>
      <c r="N196" s="237"/>
      <c r="X196" s="150"/>
      <c r="AT196" s="147" t="s">
        <v>149</v>
      </c>
      <c r="AU196" s="147" t="s">
        <v>84</v>
      </c>
      <c r="AV196" s="12" t="s">
        <v>82</v>
      </c>
      <c r="AW196" s="12" t="s">
        <v>4</v>
      </c>
      <c r="AX196" s="12" t="s">
        <v>74</v>
      </c>
      <c r="AY196" s="147" t="s">
        <v>140</v>
      </c>
    </row>
    <row r="197" spans="2:65" s="13" customFormat="1" ht="20.399999999999999">
      <c r="B197" s="151"/>
      <c r="D197" s="146" t="s">
        <v>149</v>
      </c>
      <c r="E197" s="152" t="s">
        <v>1</v>
      </c>
      <c r="F197" s="153" t="s">
        <v>227</v>
      </c>
      <c r="H197" s="154">
        <v>0.73199999999999998</v>
      </c>
      <c r="I197" s="155"/>
      <c r="J197" s="155"/>
      <c r="M197" s="151"/>
      <c r="N197" s="238"/>
      <c r="X197" s="156"/>
      <c r="AT197" s="152" t="s">
        <v>149</v>
      </c>
      <c r="AU197" s="152" t="s">
        <v>84</v>
      </c>
      <c r="AV197" s="13" t="s">
        <v>84</v>
      </c>
      <c r="AW197" s="13" t="s">
        <v>4</v>
      </c>
      <c r="AX197" s="13" t="s">
        <v>74</v>
      </c>
      <c r="AY197" s="152" t="s">
        <v>140</v>
      </c>
    </row>
    <row r="198" spans="2:65" s="14" customFormat="1">
      <c r="B198" s="157"/>
      <c r="D198" s="146" t="s">
        <v>149</v>
      </c>
      <c r="E198" s="158" t="s">
        <v>1</v>
      </c>
      <c r="F198" s="159" t="s">
        <v>152</v>
      </c>
      <c r="H198" s="160">
        <v>0.73199999999999998</v>
      </c>
      <c r="I198" s="161"/>
      <c r="J198" s="161"/>
      <c r="M198" s="157"/>
      <c r="N198" s="239"/>
      <c r="X198" s="162"/>
      <c r="AT198" s="158" t="s">
        <v>149</v>
      </c>
      <c r="AU198" s="158" t="s">
        <v>84</v>
      </c>
      <c r="AV198" s="14" t="s">
        <v>147</v>
      </c>
      <c r="AW198" s="14" t="s">
        <v>4</v>
      </c>
      <c r="AX198" s="14" t="s">
        <v>82</v>
      </c>
      <c r="AY198" s="158" t="s">
        <v>140</v>
      </c>
    </row>
    <row r="199" spans="2:65" s="1" customFormat="1" ht="16.5" customHeight="1">
      <c r="B199" s="130"/>
      <c r="C199" s="131" t="s">
        <v>228</v>
      </c>
      <c r="D199" s="131" t="s">
        <v>143</v>
      </c>
      <c r="E199" s="132" t="s">
        <v>229</v>
      </c>
      <c r="F199" s="133" t="s">
        <v>230</v>
      </c>
      <c r="G199" s="134" t="s">
        <v>231</v>
      </c>
      <c r="H199" s="135">
        <v>4.9000000000000002E-2</v>
      </c>
      <c r="I199" s="136"/>
      <c r="J199" s="136"/>
      <c r="K199" s="137">
        <f>ROUND(P199*H199,2)</f>
        <v>0</v>
      </c>
      <c r="L199" s="138"/>
      <c r="M199" s="32"/>
      <c r="N199" s="236" t="s">
        <v>1</v>
      </c>
      <c r="O199" s="139" t="s">
        <v>37</v>
      </c>
      <c r="P199" s="140">
        <f>I199+J199</f>
        <v>0</v>
      </c>
      <c r="Q199" s="140">
        <f>ROUND(I199*H199,2)</f>
        <v>0</v>
      </c>
      <c r="R199" s="140">
        <f>ROUND(J199*H199,2)</f>
        <v>0</v>
      </c>
      <c r="T199" s="141">
        <f>S199*H199</f>
        <v>0</v>
      </c>
      <c r="U199" s="141">
        <v>1.06277</v>
      </c>
      <c r="V199" s="141">
        <f>U199*H199</f>
        <v>5.2075730000000001E-2</v>
      </c>
      <c r="W199" s="141">
        <v>0</v>
      </c>
      <c r="X199" s="142">
        <f>W199*H199</f>
        <v>0</v>
      </c>
      <c r="AR199" s="143" t="s">
        <v>147</v>
      </c>
      <c r="AT199" s="143" t="s">
        <v>143</v>
      </c>
      <c r="AU199" s="143" t="s">
        <v>84</v>
      </c>
      <c r="AY199" s="17" t="s">
        <v>140</v>
      </c>
      <c r="BE199" s="144">
        <f>IF(O199="základní",K199,0)</f>
        <v>0</v>
      </c>
      <c r="BF199" s="144">
        <f>IF(O199="snížená",K199,0)</f>
        <v>0</v>
      </c>
      <c r="BG199" s="144">
        <f>IF(O199="zákl. přenesená",K199,0)</f>
        <v>0</v>
      </c>
      <c r="BH199" s="144">
        <f>IF(O199="sníž. přenesená",K199,0)</f>
        <v>0</v>
      </c>
      <c r="BI199" s="144">
        <f>IF(O199="nulová",K199,0)</f>
        <v>0</v>
      </c>
      <c r="BJ199" s="17" t="s">
        <v>82</v>
      </c>
      <c r="BK199" s="144">
        <f>ROUND(P199*H199,2)</f>
        <v>0</v>
      </c>
      <c r="BL199" s="17" t="s">
        <v>147</v>
      </c>
      <c r="BM199" s="143" t="s">
        <v>232</v>
      </c>
    </row>
    <row r="200" spans="2:65" s="1" customFormat="1">
      <c r="B200" s="32"/>
      <c r="D200" s="163" t="s">
        <v>172</v>
      </c>
      <c r="F200" s="164" t="s">
        <v>233</v>
      </c>
      <c r="I200" s="165"/>
      <c r="J200" s="165"/>
      <c r="M200" s="32"/>
      <c r="N200" s="240"/>
      <c r="X200" s="56"/>
      <c r="AT200" s="17" t="s">
        <v>172</v>
      </c>
      <c r="AU200" s="17" t="s">
        <v>84</v>
      </c>
    </row>
    <row r="201" spans="2:65" s="12" customFormat="1">
      <c r="B201" s="145"/>
      <c r="D201" s="146" t="s">
        <v>149</v>
      </c>
      <c r="E201" s="147" t="s">
        <v>1</v>
      </c>
      <c r="F201" s="148" t="s">
        <v>225</v>
      </c>
      <c r="H201" s="147" t="s">
        <v>1</v>
      </c>
      <c r="I201" s="149"/>
      <c r="J201" s="149"/>
      <c r="M201" s="145"/>
      <c r="N201" s="237"/>
      <c r="X201" s="150"/>
      <c r="AT201" s="147" t="s">
        <v>149</v>
      </c>
      <c r="AU201" s="147" t="s">
        <v>84</v>
      </c>
      <c r="AV201" s="12" t="s">
        <v>82</v>
      </c>
      <c r="AW201" s="12" t="s">
        <v>4</v>
      </c>
      <c r="AX201" s="12" t="s">
        <v>74</v>
      </c>
      <c r="AY201" s="147" t="s">
        <v>140</v>
      </c>
    </row>
    <row r="202" spans="2:65" s="12" customFormat="1" ht="30.6">
      <c r="B202" s="145"/>
      <c r="D202" s="146" t="s">
        <v>149</v>
      </c>
      <c r="E202" s="147" t="s">
        <v>1</v>
      </c>
      <c r="F202" s="148" t="s">
        <v>226</v>
      </c>
      <c r="H202" s="147" t="s">
        <v>1</v>
      </c>
      <c r="I202" s="149"/>
      <c r="J202" s="149"/>
      <c r="M202" s="145"/>
      <c r="N202" s="237"/>
      <c r="X202" s="150"/>
      <c r="AT202" s="147" t="s">
        <v>149</v>
      </c>
      <c r="AU202" s="147" t="s">
        <v>84</v>
      </c>
      <c r="AV202" s="12" t="s">
        <v>82</v>
      </c>
      <c r="AW202" s="12" t="s">
        <v>4</v>
      </c>
      <c r="AX202" s="12" t="s">
        <v>74</v>
      </c>
      <c r="AY202" s="147" t="s">
        <v>140</v>
      </c>
    </row>
    <row r="203" spans="2:65" s="13" customFormat="1" ht="20.399999999999999">
      <c r="B203" s="151"/>
      <c r="D203" s="146" t="s">
        <v>149</v>
      </c>
      <c r="E203" s="152" t="s">
        <v>1</v>
      </c>
      <c r="F203" s="153" t="s">
        <v>234</v>
      </c>
      <c r="H203" s="154">
        <v>4.9000000000000002E-2</v>
      </c>
      <c r="I203" s="155"/>
      <c r="J203" s="155"/>
      <c r="M203" s="151"/>
      <c r="N203" s="238"/>
      <c r="X203" s="156"/>
      <c r="AT203" s="152" t="s">
        <v>149</v>
      </c>
      <c r="AU203" s="152" t="s">
        <v>84</v>
      </c>
      <c r="AV203" s="13" t="s">
        <v>84</v>
      </c>
      <c r="AW203" s="13" t="s">
        <v>4</v>
      </c>
      <c r="AX203" s="13" t="s">
        <v>74</v>
      </c>
      <c r="AY203" s="152" t="s">
        <v>140</v>
      </c>
    </row>
    <row r="204" spans="2:65" s="14" customFormat="1">
      <c r="B204" s="157"/>
      <c r="D204" s="146" t="s">
        <v>149</v>
      </c>
      <c r="E204" s="158" t="s">
        <v>1</v>
      </c>
      <c r="F204" s="159" t="s">
        <v>152</v>
      </c>
      <c r="H204" s="160">
        <v>4.9000000000000002E-2</v>
      </c>
      <c r="I204" s="161"/>
      <c r="J204" s="161"/>
      <c r="M204" s="157"/>
      <c r="N204" s="239"/>
      <c r="X204" s="162"/>
      <c r="AT204" s="158" t="s">
        <v>149</v>
      </c>
      <c r="AU204" s="158" t="s">
        <v>84</v>
      </c>
      <c r="AV204" s="14" t="s">
        <v>147</v>
      </c>
      <c r="AW204" s="14" t="s">
        <v>4</v>
      </c>
      <c r="AX204" s="14" t="s">
        <v>82</v>
      </c>
      <c r="AY204" s="158" t="s">
        <v>140</v>
      </c>
    </row>
    <row r="205" spans="2:65" s="1" customFormat="1" ht="16.5" customHeight="1">
      <c r="B205" s="130"/>
      <c r="C205" s="131" t="s">
        <v>235</v>
      </c>
      <c r="D205" s="131" t="s">
        <v>143</v>
      </c>
      <c r="E205" s="132" t="s">
        <v>236</v>
      </c>
      <c r="F205" s="133" t="s">
        <v>237</v>
      </c>
      <c r="G205" s="134" t="s">
        <v>238</v>
      </c>
      <c r="H205" s="135">
        <v>1</v>
      </c>
      <c r="I205" s="136"/>
      <c r="J205" s="136"/>
      <c r="K205" s="137">
        <f>ROUND(P205*H205,2)</f>
        <v>0</v>
      </c>
      <c r="L205" s="138"/>
      <c r="M205" s="32"/>
      <c r="N205" s="236" t="s">
        <v>1</v>
      </c>
      <c r="O205" s="139" t="s">
        <v>37</v>
      </c>
      <c r="P205" s="140">
        <f>I205+J205</f>
        <v>0</v>
      </c>
      <c r="Q205" s="140">
        <f>ROUND(I205*H205,2)</f>
        <v>0</v>
      </c>
      <c r="R205" s="140">
        <f>ROUND(J205*H205,2)</f>
        <v>0</v>
      </c>
      <c r="T205" s="141">
        <f>S205*H205</f>
        <v>0</v>
      </c>
      <c r="U205" s="141">
        <v>1.3339999999999999E-2</v>
      </c>
      <c r="V205" s="141">
        <f>U205*H205</f>
        <v>1.3339999999999999E-2</v>
      </c>
      <c r="W205" s="141">
        <v>0</v>
      </c>
      <c r="X205" s="142">
        <f>W205*H205</f>
        <v>0</v>
      </c>
      <c r="AR205" s="143" t="s">
        <v>147</v>
      </c>
      <c r="AT205" s="143" t="s">
        <v>143</v>
      </c>
      <c r="AU205" s="143" t="s">
        <v>84</v>
      </c>
      <c r="AY205" s="17" t="s">
        <v>140</v>
      </c>
      <c r="BE205" s="144">
        <f>IF(O205="základní",K205,0)</f>
        <v>0</v>
      </c>
      <c r="BF205" s="144">
        <f>IF(O205="snížená",K205,0)</f>
        <v>0</v>
      </c>
      <c r="BG205" s="144">
        <f>IF(O205="zákl. přenesená",K205,0)</f>
        <v>0</v>
      </c>
      <c r="BH205" s="144">
        <f>IF(O205="sníž. přenesená",K205,0)</f>
        <v>0</v>
      </c>
      <c r="BI205" s="144">
        <f>IF(O205="nulová",K205,0)</f>
        <v>0</v>
      </c>
      <c r="BJ205" s="17" t="s">
        <v>82</v>
      </c>
      <c r="BK205" s="144">
        <f>ROUND(P205*H205,2)</f>
        <v>0</v>
      </c>
      <c r="BL205" s="17" t="s">
        <v>147</v>
      </c>
      <c r="BM205" s="143" t="s">
        <v>239</v>
      </c>
    </row>
    <row r="206" spans="2:65" s="1" customFormat="1">
      <c r="B206" s="32"/>
      <c r="D206" s="163" t="s">
        <v>172</v>
      </c>
      <c r="F206" s="164" t="s">
        <v>240</v>
      </c>
      <c r="I206" s="165"/>
      <c r="J206" s="165"/>
      <c r="M206" s="32"/>
      <c r="N206" s="240"/>
      <c r="X206" s="56"/>
      <c r="AT206" s="17" t="s">
        <v>172</v>
      </c>
      <c r="AU206" s="17" t="s">
        <v>84</v>
      </c>
    </row>
    <row r="207" spans="2:65" s="12" customFormat="1">
      <c r="B207" s="145"/>
      <c r="D207" s="146" t="s">
        <v>149</v>
      </c>
      <c r="E207" s="147" t="s">
        <v>1</v>
      </c>
      <c r="F207" s="148" t="s">
        <v>241</v>
      </c>
      <c r="H207" s="147" t="s">
        <v>1</v>
      </c>
      <c r="I207" s="149"/>
      <c r="J207" s="149"/>
      <c r="M207" s="145"/>
      <c r="N207" s="237"/>
      <c r="X207" s="150"/>
      <c r="AT207" s="147" t="s">
        <v>149</v>
      </c>
      <c r="AU207" s="147" t="s">
        <v>84</v>
      </c>
      <c r="AV207" s="12" t="s">
        <v>82</v>
      </c>
      <c r="AW207" s="12" t="s">
        <v>4</v>
      </c>
      <c r="AX207" s="12" t="s">
        <v>74</v>
      </c>
      <c r="AY207" s="147" t="s">
        <v>140</v>
      </c>
    </row>
    <row r="208" spans="2:65" s="13" customFormat="1">
      <c r="B208" s="151"/>
      <c r="D208" s="146" t="s">
        <v>149</v>
      </c>
      <c r="E208" s="152" t="s">
        <v>1</v>
      </c>
      <c r="F208" s="153" t="s">
        <v>82</v>
      </c>
      <c r="H208" s="154">
        <v>1</v>
      </c>
      <c r="I208" s="155"/>
      <c r="J208" s="155"/>
      <c r="M208" s="151"/>
      <c r="N208" s="238"/>
      <c r="X208" s="156"/>
      <c r="AT208" s="152" t="s">
        <v>149</v>
      </c>
      <c r="AU208" s="152" t="s">
        <v>84</v>
      </c>
      <c r="AV208" s="13" t="s">
        <v>84</v>
      </c>
      <c r="AW208" s="13" t="s">
        <v>4</v>
      </c>
      <c r="AX208" s="13" t="s">
        <v>74</v>
      </c>
      <c r="AY208" s="152" t="s">
        <v>140</v>
      </c>
    </row>
    <row r="209" spans="2:65" s="14" customFormat="1">
      <c r="B209" s="157"/>
      <c r="D209" s="146" t="s">
        <v>149</v>
      </c>
      <c r="E209" s="158" t="s">
        <v>1</v>
      </c>
      <c r="F209" s="159" t="s">
        <v>152</v>
      </c>
      <c r="H209" s="160">
        <v>1</v>
      </c>
      <c r="I209" s="161"/>
      <c r="J209" s="161"/>
      <c r="M209" s="157"/>
      <c r="N209" s="239"/>
      <c r="X209" s="162"/>
      <c r="AT209" s="158" t="s">
        <v>149</v>
      </c>
      <c r="AU209" s="158" t="s">
        <v>84</v>
      </c>
      <c r="AV209" s="14" t="s">
        <v>147</v>
      </c>
      <c r="AW209" s="14" t="s">
        <v>4</v>
      </c>
      <c r="AX209" s="14" t="s">
        <v>82</v>
      </c>
      <c r="AY209" s="158" t="s">
        <v>140</v>
      </c>
    </row>
    <row r="210" spans="2:65" s="1" customFormat="1" ht="16.5" customHeight="1">
      <c r="B210" s="130"/>
      <c r="C210" s="172" t="s">
        <v>9</v>
      </c>
      <c r="D210" s="172" t="s">
        <v>215</v>
      </c>
      <c r="E210" s="173" t="s">
        <v>242</v>
      </c>
      <c r="F210" s="174" t="s">
        <v>243</v>
      </c>
      <c r="G210" s="175" t="s">
        <v>238</v>
      </c>
      <c r="H210" s="176">
        <v>1</v>
      </c>
      <c r="I210" s="177"/>
      <c r="J210" s="178"/>
      <c r="K210" s="179">
        <f>ROUND(P210*H210,2)</f>
        <v>0</v>
      </c>
      <c r="L210" s="178"/>
      <c r="M210" s="180"/>
      <c r="N210" s="242" t="s">
        <v>1</v>
      </c>
      <c r="O210" s="139" t="s">
        <v>37</v>
      </c>
      <c r="P210" s="140">
        <f>I210+J210</f>
        <v>0</v>
      </c>
      <c r="Q210" s="140">
        <f>ROUND(I210*H210,2)</f>
        <v>0</v>
      </c>
      <c r="R210" s="140">
        <f>ROUND(J210*H210,2)</f>
        <v>0</v>
      </c>
      <c r="T210" s="141">
        <f>S210*H210</f>
        <v>0</v>
      </c>
      <c r="U210" s="141">
        <v>0.02</v>
      </c>
      <c r="V210" s="141">
        <f>U210*H210</f>
        <v>0.02</v>
      </c>
      <c r="W210" s="141">
        <v>0</v>
      </c>
      <c r="X210" s="142">
        <f>W210*H210</f>
        <v>0</v>
      </c>
      <c r="AR210" s="143" t="s">
        <v>190</v>
      </c>
      <c r="AT210" s="143" t="s">
        <v>215</v>
      </c>
      <c r="AU210" s="143" t="s">
        <v>84</v>
      </c>
      <c r="AY210" s="17" t="s">
        <v>140</v>
      </c>
      <c r="BE210" s="144">
        <f>IF(O210="základní",K210,0)</f>
        <v>0</v>
      </c>
      <c r="BF210" s="144">
        <f>IF(O210="snížená",K210,0)</f>
        <v>0</v>
      </c>
      <c r="BG210" s="144">
        <f>IF(O210="zákl. přenesená",K210,0)</f>
        <v>0</v>
      </c>
      <c r="BH210" s="144">
        <f>IF(O210="sníž. přenesená",K210,0)</f>
        <v>0</v>
      </c>
      <c r="BI210" s="144">
        <f>IF(O210="nulová",K210,0)</f>
        <v>0</v>
      </c>
      <c r="BJ210" s="17" t="s">
        <v>82</v>
      </c>
      <c r="BK210" s="144">
        <f>ROUND(P210*H210,2)</f>
        <v>0</v>
      </c>
      <c r="BL210" s="17" t="s">
        <v>147</v>
      </c>
      <c r="BM210" s="143" t="s">
        <v>244</v>
      </c>
    </row>
    <row r="211" spans="2:65" s="12" customFormat="1">
      <c r="B211" s="145"/>
      <c r="D211" s="146" t="s">
        <v>149</v>
      </c>
      <c r="E211" s="147" t="s">
        <v>1</v>
      </c>
      <c r="F211" s="148" t="s">
        <v>241</v>
      </c>
      <c r="H211" s="147" t="s">
        <v>1</v>
      </c>
      <c r="I211" s="149"/>
      <c r="J211" s="149"/>
      <c r="M211" s="145"/>
      <c r="N211" s="237"/>
      <c r="X211" s="150"/>
      <c r="AT211" s="147" t="s">
        <v>149</v>
      </c>
      <c r="AU211" s="147" t="s">
        <v>84</v>
      </c>
      <c r="AV211" s="12" t="s">
        <v>82</v>
      </c>
      <c r="AW211" s="12" t="s">
        <v>4</v>
      </c>
      <c r="AX211" s="12" t="s">
        <v>74</v>
      </c>
      <c r="AY211" s="147" t="s">
        <v>140</v>
      </c>
    </row>
    <row r="212" spans="2:65" s="13" customFormat="1">
      <c r="B212" s="151"/>
      <c r="D212" s="146" t="s">
        <v>149</v>
      </c>
      <c r="E212" s="152" t="s">
        <v>1</v>
      </c>
      <c r="F212" s="153" t="s">
        <v>82</v>
      </c>
      <c r="H212" s="154">
        <v>1</v>
      </c>
      <c r="I212" s="155"/>
      <c r="J212" s="155"/>
      <c r="M212" s="151"/>
      <c r="N212" s="238"/>
      <c r="X212" s="156"/>
      <c r="AT212" s="152" t="s">
        <v>149</v>
      </c>
      <c r="AU212" s="152" t="s">
        <v>84</v>
      </c>
      <c r="AV212" s="13" t="s">
        <v>84</v>
      </c>
      <c r="AW212" s="13" t="s">
        <v>4</v>
      </c>
      <c r="AX212" s="13" t="s">
        <v>74</v>
      </c>
      <c r="AY212" s="152" t="s">
        <v>140</v>
      </c>
    </row>
    <row r="213" spans="2:65" s="14" customFormat="1">
      <c r="B213" s="157"/>
      <c r="D213" s="146" t="s">
        <v>149</v>
      </c>
      <c r="E213" s="158" t="s">
        <v>1</v>
      </c>
      <c r="F213" s="159" t="s">
        <v>152</v>
      </c>
      <c r="H213" s="160">
        <v>1</v>
      </c>
      <c r="I213" s="161"/>
      <c r="J213" s="161"/>
      <c r="M213" s="157"/>
      <c r="N213" s="239"/>
      <c r="X213" s="162"/>
      <c r="AT213" s="158" t="s">
        <v>149</v>
      </c>
      <c r="AU213" s="158" t="s">
        <v>84</v>
      </c>
      <c r="AV213" s="14" t="s">
        <v>147</v>
      </c>
      <c r="AW213" s="14" t="s">
        <v>4</v>
      </c>
      <c r="AX213" s="14" t="s">
        <v>82</v>
      </c>
      <c r="AY213" s="158" t="s">
        <v>140</v>
      </c>
    </row>
    <row r="214" spans="2:65" s="11" customFormat="1" ht="22.8" customHeight="1">
      <c r="B214" s="118"/>
      <c r="D214" s="119" t="s">
        <v>73</v>
      </c>
      <c r="E214" s="128" t="s">
        <v>200</v>
      </c>
      <c r="F214" s="128" t="s">
        <v>245</v>
      </c>
      <c r="I214" s="121"/>
      <c r="J214" s="121"/>
      <c r="K214" s="129">
        <f>BK214</f>
        <v>0</v>
      </c>
      <c r="M214" s="118"/>
      <c r="N214" s="235"/>
      <c r="Q214" s="123">
        <f>SUM(Q215:Q297)</f>
        <v>0</v>
      </c>
      <c r="R214" s="123">
        <f>SUM(R215:R297)</f>
        <v>0</v>
      </c>
      <c r="T214" s="124">
        <f>SUM(T215:T297)</f>
        <v>0</v>
      </c>
      <c r="V214" s="124">
        <f>SUM(V215:V297)</f>
        <v>2.4713629999999998</v>
      </c>
      <c r="X214" s="125">
        <f>SUM(X215:X297)</f>
        <v>42.296132800000002</v>
      </c>
      <c r="AR214" s="119" t="s">
        <v>82</v>
      </c>
      <c r="AT214" s="126" t="s">
        <v>73</v>
      </c>
      <c r="AU214" s="126" t="s">
        <v>82</v>
      </c>
      <c r="AY214" s="119" t="s">
        <v>140</v>
      </c>
      <c r="BK214" s="127">
        <f>SUM(BK215:BK297)</f>
        <v>0</v>
      </c>
    </row>
    <row r="215" spans="2:65" s="1" customFormat="1" ht="21.75" customHeight="1">
      <c r="B215" s="130"/>
      <c r="C215" s="131" t="s">
        <v>246</v>
      </c>
      <c r="D215" s="131" t="s">
        <v>143</v>
      </c>
      <c r="E215" s="132" t="s">
        <v>247</v>
      </c>
      <c r="F215" s="133" t="s">
        <v>248</v>
      </c>
      <c r="G215" s="134" t="s">
        <v>155</v>
      </c>
      <c r="H215" s="135">
        <v>74.164000000000001</v>
      </c>
      <c r="I215" s="136"/>
      <c r="J215" s="136"/>
      <c r="K215" s="137">
        <f>ROUND(P215*H215,2)</f>
        <v>0</v>
      </c>
      <c r="L215" s="138"/>
      <c r="M215" s="32"/>
      <c r="N215" s="236" t="s">
        <v>1</v>
      </c>
      <c r="O215" s="139" t="s">
        <v>37</v>
      </c>
      <c r="P215" s="140">
        <f>I215+J215</f>
        <v>0</v>
      </c>
      <c r="Q215" s="140">
        <f>ROUND(I215*H215,2)</f>
        <v>0</v>
      </c>
      <c r="R215" s="140">
        <f>ROUND(J215*H215,2)</f>
        <v>0</v>
      </c>
      <c r="T215" s="141">
        <f>S215*H215</f>
        <v>0</v>
      </c>
      <c r="U215" s="141">
        <v>0</v>
      </c>
      <c r="V215" s="141">
        <f>U215*H215</f>
        <v>0</v>
      </c>
      <c r="W215" s="141">
        <v>0.1172</v>
      </c>
      <c r="X215" s="142">
        <f>W215*H215</f>
        <v>8.6920207999999999</v>
      </c>
      <c r="AR215" s="143" t="s">
        <v>147</v>
      </c>
      <c r="AT215" s="143" t="s">
        <v>143</v>
      </c>
      <c r="AU215" s="143" t="s">
        <v>84</v>
      </c>
      <c r="AY215" s="17" t="s">
        <v>140</v>
      </c>
      <c r="BE215" s="144">
        <f>IF(O215="základní",K215,0)</f>
        <v>0</v>
      </c>
      <c r="BF215" s="144">
        <f>IF(O215="snížená",K215,0)</f>
        <v>0</v>
      </c>
      <c r="BG215" s="144">
        <f>IF(O215="zákl. přenesená",K215,0)</f>
        <v>0</v>
      </c>
      <c r="BH215" s="144">
        <f>IF(O215="sníž. přenesená",K215,0)</f>
        <v>0</v>
      </c>
      <c r="BI215" s="144">
        <f>IF(O215="nulová",K215,0)</f>
        <v>0</v>
      </c>
      <c r="BJ215" s="17" t="s">
        <v>82</v>
      </c>
      <c r="BK215" s="144">
        <f>ROUND(P215*H215,2)</f>
        <v>0</v>
      </c>
      <c r="BL215" s="17" t="s">
        <v>147</v>
      </c>
      <c r="BM215" s="143" t="s">
        <v>249</v>
      </c>
    </row>
    <row r="216" spans="2:65" s="1" customFormat="1">
      <c r="B216" s="32"/>
      <c r="D216" s="163" t="s">
        <v>172</v>
      </c>
      <c r="F216" s="164" t="s">
        <v>250</v>
      </c>
      <c r="I216" s="165"/>
      <c r="J216" s="165"/>
      <c r="M216" s="32"/>
      <c r="N216" s="240"/>
      <c r="X216" s="56"/>
      <c r="AT216" s="17" t="s">
        <v>172</v>
      </c>
      <c r="AU216" s="17" t="s">
        <v>84</v>
      </c>
    </row>
    <row r="217" spans="2:65" s="12" customFormat="1">
      <c r="B217" s="145"/>
      <c r="D217" s="146" t="s">
        <v>149</v>
      </c>
      <c r="E217" s="147" t="s">
        <v>1</v>
      </c>
      <c r="F217" s="148" t="s">
        <v>251</v>
      </c>
      <c r="H217" s="147" t="s">
        <v>1</v>
      </c>
      <c r="I217" s="149"/>
      <c r="J217" s="149"/>
      <c r="M217" s="145"/>
      <c r="N217" s="237"/>
      <c r="X217" s="150"/>
      <c r="AT217" s="147" t="s">
        <v>149</v>
      </c>
      <c r="AU217" s="147" t="s">
        <v>84</v>
      </c>
      <c r="AV217" s="12" t="s">
        <v>82</v>
      </c>
      <c r="AW217" s="12" t="s">
        <v>4</v>
      </c>
      <c r="AX217" s="12" t="s">
        <v>74</v>
      </c>
      <c r="AY217" s="147" t="s">
        <v>140</v>
      </c>
    </row>
    <row r="218" spans="2:65" s="12" customFormat="1" ht="20.399999999999999">
      <c r="B218" s="145"/>
      <c r="D218" s="146" t="s">
        <v>149</v>
      </c>
      <c r="E218" s="147" t="s">
        <v>1</v>
      </c>
      <c r="F218" s="148" t="s">
        <v>252</v>
      </c>
      <c r="H218" s="147" t="s">
        <v>1</v>
      </c>
      <c r="I218" s="149"/>
      <c r="J218" s="149"/>
      <c r="M218" s="145"/>
      <c r="N218" s="237"/>
      <c r="X218" s="150"/>
      <c r="AT218" s="147" t="s">
        <v>149</v>
      </c>
      <c r="AU218" s="147" t="s">
        <v>84</v>
      </c>
      <c r="AV218" s="12" t="s">
        <v>82</v>
      </c>
      <c r="AW218" s="12" t="s">
        <v>4</v>
      </c>
      <c r="AX218" s="12" t="s">
        <v>74</v>
      </c>
      <c r="AY218" s="147" t="s">
        <v>140</v>
      </c>
    </row>
    <row r="219" spans="2:65" s="13" customFormat="1">
      <c r="B219" s="151"/>
      <c r="D219" s="146" t="s">
        <v>149</v>
      </c>
      <c r="E219" s="152" t="s">
        <v>1</v>
      </c>
      <c r="F219" s="153" t="s">
        <v>253</v>
      </c>
      <c r="H219" s="154">
        <v>5.3419999999999996</v>
      </c>
      <c r="I219" s="155"/>
      <c r="J219" s="155"/>
      <c r="M219" s="151"/>
      <c r="N219" s="238"/>
      <c r="X219" s="156"/>
      <c r="AT219" s="152" t="s">
        <v>149</v>
      </c>
      <c r="AU219" s="152" t="s">
        <v>84</v>
      </c>
      <c r="AV219" s="13" t="s">
        <v>84</v>
      </c>
      <c r="AW219" s="13" t="s">
        <v>4</v>
      </c>
      <c r="AX219" s="13" t="s">
        <v>74</v>
      </c>
      <c r="AY219" s="152" t="s">
        <v>140</v>
      </c>
    </row>
    <row r="220" spans="2:65" s="13" customFormat="1">
      <c r="B220" s="151"/>
      <c r="D220" s="146" t="s">
        <v>149</v>
      </c>
      <c r="E220" s="152" t="s">
        <v>1</v>
      </c>
      <c r="F220" s="153" t="s">
        <v>254</v>
      </c>
      <c r="H220" s="154">
        <v>84.662000000000006</v>
      </c>
      <c r="I220" s="155"/>
      <c r="J220" s="155"/>
      <c r="M220" s="151"/>
      <c r="N220" s="238"/>
      <c r="X220" s="156"/>
      <c r="AT220" s="152" t="s">
        <v>149</v>
      </c>
      <c r="AU220" s="152" t="s">
        <v>84</v>
      </c>
      <c r="AV220" s="13" t="s">
        <v>84</v>
      </c>
      <c r="AW220" s="13" t="s">
        <v>4</v>
      </c>
      <c r="AX220" s="13" t="s">
        <v>74</v>
      </c>
      <c r="AY220" s="152" t="s">
        <v>140</v>
      </c>
    </row>
    <row r="221" spans="2:65" s="13" customFormat="1">
      <c r="B221" s="151"/>
      <c r="D221" s="146" t="s">
        <v>149</v>
      </c>
      <c r="E221" s="152" t="s">
        <v>1</v>
      </c>
      <c r="F221" s="153" t="s">
        <v>255</v>
      </c>
      <c r="H221" s="154">
        <v>-15.84</v>
      </c>
      <c r="I221" s="155"/>
      <c r="J221" s="155"/>
      <c r="M221" s="151"/>
      <c r="N221" s="238"/>
      <c r="X221" s="156"/>
      <c r="AT221" s="152" t="s">
        <v>149</v>
      </c>
      <c r="AU221" s="152" t="s">
        <v>84</v>
      </c>
      <c r="AV221" s="13" t="s">
        <v>84</v>
      </c>
      <c r="AW221" s="13" t="s">
        <v>4</v>
      </c>
      <c r="AX221" s="13" t="s">
        <v>74</v>
      </c>
      <c r="AY221" s="152" t="s">
        <v>140</v>
      </c>
    </row>
    <row r="222" spans="2:65" s="14" customFormat="1">
      <c r="B222" s="157"/>
      <c r="D222" s="146" t="s">
        <v>149</v>
      </c>
      <c r="E222" s="158" t="s">
        <v>1</v>
      </c>
      <c r="F222" s="159" t="s">
        <v>152</v>
      </c>
      <c r="H222" s="160">
        <v>74.164000000000001</v>
      </c>
      <c r="I222" s="161"/>
      <c r="J222" s="161"/>
      <c r="M222" s="157"/>
      <c r="N222" s="239"/>
      <c r="X222" s="162"/>
      <c r="AT222" s="158" t="s">
        <v>149</v>
      </c>
      <c r="AU222" s="158" t="s">
        <v>84</v>
      </c>
      <c r="AV222" s="14" t="s">
        <v>147</v>
      </c>
      <c r="AW222" s="14" t="s">
        <v>4</v>
      </c>
      <c r="AX222" s="14" t="s">
        <v>82</v>
      </c>
      <c r="AY222" s="158" t="s">
        <v>140</v>
      </c>
    </row>
    <row r="223" spans="2:65" s="1" customFormat="1" ht="21.75" customHeight="1">
      <c r="B223" s="130"/>
      <c r="C223" s="131" t="s">
        <v>256</v>
      </c>
      <c r="D223" s="131" t="s">
        <v>143</v>
      </c>
      <c r="E223" s="132" t="s">
        <v>257</v>
      </c>
      <c r="F223" s="133" t="s">
        <v>258</v>
      </c>
      <c r="G223" s="134" t="s">
        <v>155</v>
      </c>
      <c r="H223" s="135">
        <v>18.475999999999999</v>
      </c>
      <c r="I223" s="136"/>
      <c r="J223" s="136"/>
      <c r="K223" s="137">
        <f>ROUND(P223*H223,2)</f>
        <v>0</v>
      </c>
      <c r="L223" s="138"/>
      <c r="M223" s="32"/>
      <c r="N223" s="236" t="s">
        <v>1</v>
      </c>
      <c r="O223" s="139" t="s">
        <v>37</v>
      </c>
      <c r="P223" s="140">
        <f>I223+J223</f>
        <v>0</v>
      </c>
      <c r="Q223" s="140">
        <f>ROUND(I223*H223,2)</f>
        <v>0</v>
      </c>
      <c r="R223" s="140">
        <f>ROUND(J223*H223,2)</f>
        <v>0</v>
      </c>
      <c r="T223" s="141">
        <f>S223*H223</f>
        <v>0</v>
      </c>
      <c r="U223" s="141">
        <v>0</v>
      </c>
      <c r="V223" s="141">
        <f>U223*H223</f>
        <v>0</v>
      </c>
      <c r="W223" s="141">
        <v>0.26100000000000001</v>
      </c>
      <c r="X223" s="142">
        <f>W223*H223</f>
        <v>4.8222360000000002</v>
      </c>
      <c r="AR223" s="143" t="s">
        <v>147</v>
      </c>
      <c r="AT223" s="143" t="s">
        <v>143</v>
      </c>
      <c r="AU223" s="143" t="s">
        <v>84</v>
      </c>
      <c r="AY223" s="17" t="s">
        <v>140</v>
      </c>
      <c r="BE223" s="144">
        <f>IF(O223="základní",K223,0)</f>
        <v>0</v>
      </c>
      <c r="BF223" s="144">
        <f>IF(O223="snížená",K223,0)</f>
        <v>0</v>
      </c>
      <c r="BG223" s="144">
        <f>IF(O223="zákl. přenesená",K223,0)</f>
        <v>0</v>
      </c>
      <c r="BH223" s="144">
        <f>IF(O223="sníž. přenesená",K223,0)</f>
        <v>0</v>
      </c>
      <c r="BI223" s="144">
        <f>IF(O223="nulová",K223,0)</f>
        <v>0</v>
      </c>
      <c r="BJ223" s="17" t="s">
        <v>82</v>
      </c>
      <c r="BK223" s="144">
        <f>ROUND(P223*H223,2)</f>
        <v>0</v>
      </c>
      <c r="BL223" s="17" t="s">
        <v>147</v>
      </c>
      <c r="BM223" s="143" t="s">
        <v>259</v>
      </c>
    </row>
    <row r="224" spans="2:65" s="1" customFormat="1">
      <c r="B224" s="32"/>
      <c r="D224" s="163" t="s">
        <v>172</v>
      </c>
      <c r="F224" s="164" t="s">
        <v>260</v>
      </c>
      <c r="I224" s="165"/>
      <c r="J224" s="165"/>
      <c r="M224" s="32"/>
      <c r="N224" s="240"/>
      <c r="X224" s="56"/>
      <c r="AT224" s="17" t="s">
        <v>172</v>
      </c>
      <c r="AU224" s="17" t="s">
        <v>84</v>
      </c>
    </row>
    <row r="225" spans="2:65" s="12" customFormat="1">
      <c r="B225" s="145"/>
      <c r="D225" s="146" t="s">
        <v>149</v>
      </c>
      <c r="E225" s="147" t="s">
        <v>1</v>
      </c>
      <c r="F225" s="148" t="s">
        <v>261</v>
      </c>
      <c r="H225" s="147" t="s">
        <v>1</v>
      </c>
      <c r="I225" s="149"/>
      <c r="J225" s="149"/>
      <c r="M225" s="145"/>
      <c r="N225" s="237"/>
      <c r="X225" s="150"/>
      <c r="AT225" s="147" t="s">
        <v>149</v>
      </c>
      <c r="AU225" s="147" t="s">
        <v>84</v>
      </c>
      <c r="AV225" s="12" t="s">
        <v>82</v>
      </c>
      <c r="AW225" s="12" t="s">
        <v>4</v>
      </c>
      <c r="AX225" s="12" t="s">
        <v>74</v>
      </c>
      <c r="AY225" s="147" t="s">
        <v>140</v>
      </c>
    </row>
    <row r="226" spans="2:65" s="12" customFormat="1" ht="20.399999999999999">
      <c r="B226" s="145"/>
      <c r="D226" s="146" t="s">
        <v>149</v>
      </c>
      <c r="E226" s="147" t="s">
        <v>1</v>
      </c>
      <c r="F226" s="148" t="s">
        <v>262</v>
      </c>
      <c r="H226" s="147" t="s">
        <v>1</v>
      </c>
      <c r="I226" s="149"/>
      <c r="J226" s="149"/>
      <c r="M226" s="145"/>
      <c r="N226" s="237"/>
      <c r="X226" s="150"/>
      <c r="AT226" s="147" t="s">
        <v>149</v>
      </c>
      <c r="AU226" s="147" t="s">
        <v>84</v>
      </c>
      <c r="AV226" s="12" t="s">
        <v>82</v>
      </c>
      <c r="AW226" s="12" t="s">
        <v>4</v>
      </c>
      <c r="AX226" s="12" t="s">
        <v>74</v>
      </c>
      <c r="AY226" s="147" t="s">
        <v>140</v>
      </c>
    </row>
    <row r="227" spans="2:65" s="13" customFormat="1">
      <c r="B227" s="151"/>
      <c r="D227" s="146" t="s">
        <v>149</v>
      </c>
      <c r="E227" s="152" t="s">
        <v>1</v>
      </c>
      <c r="F227" s="153" t="s">
        <v>263</v>
      </c>
      <c r="H227" s="154">
        <v>18.475999999999999</v>
      </c>
      <c r="I227" s="155"/>
      <c r="J227" s="155"/>
      <c r="M227" s="151"/>
      <c r="N227" s="238"/>
      <c r="X227" s="156"/>
      <c r="AT227" s="152" t="s">
        <v>149</v>
      </c>
      <c r="AU227" s="152" t="s">
        <v>84</v>
      </c>
      <c r="AV227" s="13" t="s">
        <v>84</v>
      </c>
      <c r="AW227" s="13" t="s">
        <v>4</v>
      </c>
      <c r="AX227" s="13" t="s">
        <v>74</v>
      </c>
      <c r="AY227" s="152" t="s">
        <v>140</v>
      </c>
    </row>
    <row r="228" spans="2:65" s="14" customFormat="1">
      <c r="B228" s="157"/>
      <c r="D228" s="146" t="s">
        <v>149</v>
      </c>
      <c r="E228" s="158" t="s">
        <v>1</v>
      </c>
      <c r="F228" s="159" t="s">
        <v>152</v>
      </c>
      <c r="H228" s="160">
        <v>18.475999999999999</v>
      </c>
      <c r="I228" s="161"/>
      <c r="J228" s="161"/>
      <c r="M228" s="157"/>
      <c r="N228" s="239"/>
      <c r="X228" s="162"/>
      <c r="AT228" s="158" t="s">
        <v>149</v>
      </c>
      <c r="AU228" s="158" t="s">
        <v>84</v>
      </c>
      <c r="AV228" s="14" t="s">
        <v>147</v>
      </c>
      <c r="AW228" s="14" t="s">
        <v>4</v>
      </c>
      <c r="AX228" s="14" t="s">
        <v>82</v>
      </c>
      <c r="AY228" s="158" t="s">
        <v>140</v>
      </c>
    </row>
    <row r="229" spans="2:65" s="1" customFormat="1" ht="33" customHeight="1">
      <c r="B229" s="130"/>
      <c r="C229" s="131" t="s">
        <v>264</v>
      </c>
      <c r="D229" s="131" t="s">
        <v>143</v>
      </c>
      <c r="E229" s="132" t="s">
        <v>265</v>
      </c>
      <c r="F229" s="133" t="s">
        <v>266</v>
      </c>
      <c r="G229" s="134" t="s">
        <v>186</v>
      </c>
      <c r="H229" s="135">
        <v>18.777000000000001</v>
      </c>
      <c r="I229" s="136"/>
      <c r="J229" s="136"/>
      <c r="K229" s="137">
        <f>ROUND(P229*H229,2)</f>
        <v>0</v>
      </c>
      <c r="L229" s="138"/>
      <c r="M229" s="32"/>
      <c r="N229" s="236" t="s">
        <v>1</v>
      </c>
      <c r="O229" s="139" t="s">
        <v>37</v>
      </c>
      <c r="P229" s="140">
        <f>I229+J229</f>
        <v>0</v>
      </c>
      <c r="Q229" s="140">
        <f>ROUND(I229*H229,2)</f>
        <v>0</v>
      </c>
      <c r="R229" s="140">
        <f>ROUND(J229*H229,2)</f>
        <v>0</v>
      </c>
      <c r="T229" s="141">
        <f>S229*H229</f>
        <v>0</v>
      </c>
      <c r="U229" s="141">
        <v>0</v>
      </c>
      <c r="V229" s="141">
        <f>U229*H229</f>
        <v>0</v>
      </c>
      <c r="W229" s="141">
        <v>1.175</v>
      </c>
      <c r="X229" s="142">
        <f>W229*H229</f>
        <v>22.062975000000002</v>
      </c>
      <c r="AR229" s="143" t="s">
        <v>147</v>
      </c>
      <c r="AT229" s="143" t="s">
        <v>143</v>
      </c>
      <c r="AU229" s="143" t="s">
        <v>84</v>
      </c>
      <c r="AY229" s="17" t="s">
        <v>140</v>
      </c>
      <c r="BE229" s="144">
        <f>IF(O229="základní",K229,0)</f>
        <v>0</v>
      </c>
      <c r="BF229" s="144">
        <f>IF(O229="snížená",K229,0)</f>
        <v>0</v>
      </c>
      <c r="BG229" s="144">
        <f>IF(O229="zákl. přenesená",K229,0)</f>
        <v>0</v>
      </c>
      <c r="BH229" s="144">
        <f>IF(O229="sníž. přenesená",K229,0)</f>
        <v>0</v>
      </c>
      <c r="BI229" s="144">
        <f>IF(O229="nulová",K229,0)</f>
        <v>0</v>
      </c>
      <c r="BJ229" s="17" t="s">
        <v>82</v>
      </c>
      <c r="BK229" s="144">
        <f>ROUND(P229*H229,2)</f>
        <v>0</v>
      </c>
      <c r="BL229" s="17" t="s">
        <v>147</v>
      </c>
      <c r="BM229" s="143" t="s">
        <v>267</v>
      </c>
    </row>
    <row r="230" spans="2:65" s="1" customFormat="1">
      <c r="B230" s="32"/>
      <c r="D230" s="163" t="s">
        <v>172</v>
      </c>
      <c r="F230" s="164" t="s">
        <v>268</v>
      </c>
      <c r="I230" s="165"/>
      <c r="J230" s="165"/>
      <c r="M230" s="32"/>
      <c r="N230" s="240"/>
      <c r="X230" s="56"/>
      <c r="AT230" s="17" t="s">
        <v>172</v>
      </c>
      <c r="AU230" s="17" t="s">
        <v>84</v>
      </c>
    </row>
    <row r="231" spans="2:65" s="12" customFormat="1">
      <c r="B231" s="145"/>
      <c r="D231" s="146" t="s">
        <v>149</v>
      </c>
      <c r="E231" s="147" t="s">
        <v>1</v>
      </c>
      <c r="F231" s="148" t="s">
        <v>261</v>
      </c>
      <c r="H231" s="147" t="s">
        <v>1</v>
      </c>
      <c r="I231" s="149"/>
      <c r="J231" s="149"/>
      <c r="M231" s="145"/>
      <c r="N231" s="237"/>
      <c r="X231" s="150"/>
      <c r="AT231" s="147" t="s">
        <v>149</v>
      </c>
      <c r="AU231" s="147" t="s">
        <v>84</v>
      </c>
      <c r="AV231" s="12" t="s">
        <v>82</v>
      </c>
      <c r="AW231" s="12" t="s">
        <v>4</v>
      </c>
      <c r="AX231" s="12" t="s">
        <v>74</v>
      </c>
      <c r="AY231" s="147" t="s">
        <v>140</v>
      </c>
    </row>
    <row r="232" spans="2:65" s="12" customFormat="1" ht="20.399999999999999">
      <c r="B232" s="145"/>
      <c r="D232" s="146" t="s">
        <v>149</v>
      </c>
      <c r="E232" s="147" t="s">
        <v>1</v>
      </c>
      <c r="F232" s="148" t="s">
        <v>269</v>
      </c>
      <c r="H232" s="147" t="s">
        <v>1</v>
      </c>
      <c r="I232" s="149"/>
      <c r="J232" s="149"/>
      <c r="M232" s="145"/>
      <c r="N232" s="237"/>
      <c r="X232" s="150"/>
      <c r="AT232" s="147" t="s">
        <v>149</v>
      </c>
      <c r="AU232" s="147" t="s">
        <v>84</v>
      </c>
      <c r="AV232" s="12" t="s">
        <v>82</v>
      </c>
      <c r="AW232" s="12" t="s">
        <v>4</v>
      </c>
      <c r="AX232" s="12" t="s">
        <v>74</v>
      </c>
      <c r="AY232" s="147" t="s">
        <v>140</v>
      </c>
    </row>
    <row r="233" spans="2:65" s="13" customFormat="1" ht="20.399999999999999">
      <c r="B233" s="151"/>
      <c r="D233" s="146" t="s">
        <v>149</v>
      </c>
      <c r="E233" s="152" t="s">
        <v>1</v>
      </c>
      <c r="F233" s="153" t="s">
        <v>270</v>
      </c>
      <c r="H233" s="154">
        <v>15.244</v>
      </c>
      <c r="I233" s="155"/>
      <c r="J233" s="155"/>
      <c r="M233" s="151"/>
      <c r="N233" s="238"/>
      <c r="X233" s="156"/>
      <c r="AT233" s="152" t="s">
        <v>149</v>
      </c>
      <c r="AU233" s="152" t="s">
        <v>84</v>
      </c>
      <c r="AV233" s="13" t="s">
        <v>84</v>
      </c>
      <c r="AW233" s="13" t="s">
        <v>4</v>
      </c>
      <c r="AX233" s="13" t="s">
        <v>74</v>
      </c>
      <c r="AY233" s="152" t="s">
        <v>140</v>
      </c>
    </row>
    <row r="234" spans="2:65" s="13" customFormat="1">
      <c r="B234" s="151"/>
      <c r="D234" s="146" t="s">
        <v>149</v>
      </c>
      <c r="E234" s="152" t="s">
        <v>1</v>
      </c>
      <c r="F234" s="153" t="s">
        <v>271</v>
      </c>
      <c r="H234" s="154">
        <v>-0.59399999999999997</v>
      </c>
      <c r="I234" s="155"/>
      <c r="J234" s="155"/>
      <c r="M234" s="151"/>
      <c r="N234" s="238"/>
      <c r="X234" s="156"/>
      <c r="AT234" s="152" t="s">
        <v>149</v>
      </c>
      <c r="AU234" s="152" t="s">
        <v>84</v>
      </c>
      <c r="AV234" s="13" t="s">
        <v>84</v>
      </c>
      <c r="AW234" s="13" t="s">
        <v>4</v>
      </c>
      <c r="AX234" s="13" t="s">
        <v>74</v>
      </c>
      <c r="AY234" s="152" t="s">
        <v>140</v>
      </c>
    </row>
    <row r="235" spans="2:65" s="12" customFormat="1">
      <c r="B235" s="145"/>
      <c r="D235" s="146" t="s">
        <v>149</v>
      </c>
      <c r="E235" s="147" t="s">
        <v>1</v>
      </c>
      <c r="F235" s="148" t="s">
        <v>272</v>
      </c>
      <c r="H235" s="147" t="s">
        <v>1</v>
      </c>
      <c r="I235" s="149"/>
      <c r="J235" s="149"/>
      <c r="M235" s="145"/>
      <c r="N235" s="237"/>
      <c r="X235" s="150"/>
      <c r="AT235" s="147" t="s">
        <v>149</v>
      </c>
      <c r="AU235" s="147" t="s">
        <v>84</v>
      </c>
      <c r="AV235" s="12" t="s">
        <v>82</v>
      </c>
      <c r="AW235" s="12" t="s">
        <v>4</v>
      </c>
      <c r="AX235" s="12" t="s">
        <v>74</v>
      </c>
      <c r="AY235" s="147" t="s">
        <v>140</v>
      </c>
    </row>
    <row r="236" spans="2:65" s="12" customFormat="1" ht="20.399999999999999">
      <c r="B236" s="145"/>
      <c r="D236" s="146" t="s">
        <v>149</v>
      </c>
      <c r="E236" s="147" t="s">
        <v>1</v>
      </c>
      <c r="F236" s="148" t="s">
        <v>273</v>
      </c>
      <c r="H236" s="147" t="s">
        <v>1</v>
      </c>
      <c r="I236" s="149"/>
      <c r="J236" s="149"/>
      <c r="M236" s="145"/>
      <c r="N236" s="237"/>
      <c r="X236" s="150"/>
      <c r="AT236" s="147" t="s">
        <v>149</v>
      </c>
      <c r="AU236" s="147" t="s">
        <v>84</v>
      </c>
      <c r="AV236" s="12" t="s">
        <v>82</v>
      </c>
      <c r="AW236" s="12" t="s">
        <v>4</v>
      </c>
      <c r="AX236" s="12" t="s">
        <v>74</v>
      </c>
      <c r="AY236" s="147" t="s">
        <v>140</v>
      </c>
    </row>
    <row r="237" spans="2:65" s="13" customFormat="1">
      <c r="B237" s="151"/>
      <c r="D237" s="146" t="s">
        <v>149</v>
      </c>
      <c r="E237" s="152" t="s">
        <v>1</v>
      </c>
      <c r="F237" s="153" t="s">
        <v>274</v>
      </c>
      <c r="H237" s="154">
        <v>4.1269999999999998</v>
      </c>
      <c r="I237" s="155"/>
      <c r="J237" s="155"/>
      <c r="M237" s="151"/>
      <c r="N237" s="238"/>
      <c r="X237" s="156"/>
      <c r="AT237" s="152" t="s">
        <v>149</v>
      </c>
      <c r="AU237" s="152" t="s">
        <v>84</v>
      </c>
      <c r="AV237" s="13" t="s">
        <v>84</v>
      </c>
      <c r="AW237" s="13" t="s">
        <v>4</v>
      </c>
      <c r="AX237" s="13" t="s">
        <v>74</v>
      </c>
      <c r="AY237" s="152" t="s">
        <v>140</v>
      </c>
    </row>
    <row r="238" spans="2:65" s="14" customFormat="1">
      <c r="B238" s="157"/>
      <c r="D238" s="146" t="s">
        <v>149</v>
      </c>
      <c r="E238" s="158" t="s">
        <v>1</v>
      </c>
      <c r="F238" s="159" t="s">
        <v>152</v>
      </c>
      <c r="H238" s="160">
        <v>18.777000000000001</v>
      </c>
      <c r="I238" s="161"/>
      <c r="J238" s="161"/>
      <c r="M238" s="157"/>
      <c r="N238" s="239"/>
      <c r="X238" s="162"/>
      <c r="AT238" s="158" t="s">
        <v>149</v>
      </c>
      <c r="AU238" s="158" t="s">
        <v>84</v>
      </c>
      <c r="AV238" s="14" t="s">
        <v>147</v>
      </c>
      <c r="AW238" s="14" t="s">
        <v>4</v>
      </c>
      <c r="AX238" s="14" t="s">
        <v>82</v>
      </c>
      <c r="AY238" s="158" t="s">
        <v>140</v>
      </c>
    </row>
    <row r="239" spans="2:65" s="1" customFormat="1" ht="24.15" customHeight="1">
      <c r="B239" s="130"/>
      <c r="C239" s="131" t="s">
        <v>275</v>
      </c>
      <c r="D239" s="131" t="s">
        <v>143</v>
      </c>
      <c r="E239" s="132" t="s">
        <v>276</v>
      </c>
      <c r="F239" s="133" t="s">
        <v>277</v>
      </c>
      <c r="G239" s="134" t="s">
        <v>170</v>
      </c>
      <c r="H239" s="135">
        <v>2.2000000000000002</v>
      </c>
      <c r="I239" s="136"/>
      <c r="J239" s="136"/>
      <c r="K239" s="137">
        <f>ROUND(P239*H239,2)</f>
        <v>0</v>
      </c>
      <c r="L239" s="138"/>
      <c r="M239" s="32"/>
      <c r="N239" s="236" t="s">
        <v>1</v>
      </c>
      <c r="O239" s="139" t="s">
        <v>37</v>
      </c>
      <c r="P239" s="140">
        <f>I239+J239</f>
        <v>0</v>
      </c>
      <c r="Q239" s="140">
        <f>ROUND(I239*H239,2)</f>
        <v>0</v>
      </c>
      <c r="R239" s="140">
        <f>ROUND(J239*H239,2)</f>
        <v>0</v>
      </c>
      <c r="T239" s="141">
        <f>S239*H239</f>
        <v>0</v>
      </c>
      <c r="U239" s="141">
        <v>0</v>
      </c>
      <c r="V239" s="141">
        <f>U239*H239</f>
        <v>0</v>
      </c>
      <c r="W239" s="141">
        <v>7.0000000000000007E-2</v>
      </c>
      <c r="X239" s="142">
        <f>W239*H239</f>
        <v>0.15400000000000003</v>
      </c>
      <c r="AR239" s="143" t="s">
        <v>147</v>
      </c>
      <c r="AT239" s="143" t="s">
        <v>143</v>
      </c>
      <c r="AU239" s="143" t="s">
        <v>84</v>
      </c>
      <c r="AY239" s="17" t="s">
        <v>140</v>
      </c>
      <c r="BE239" s="144">
        <f>IF(O239="základní",K239,0)</f>
        <v>0</v>
      </c>
      <c r="BF239" s="144">
        <f>IF(O239="snížená",K239,0)</f>
        <v>0</v>
      </c>
      <c r="BG239" s="144">
        <f>IF(O239="zákl. přenesená",K239,0)</f>
        <v>0</v>
      </c>
      <c r="BH239" s="144">
        <f>IF(O239="sníž. přenesená",K239,0)</f>
        <v>0</v>
      </c>
      <c r="BI239" s="144">
        <f>IF(O239="nulová",K239,0)</f>
        <v>0</v>
      </c>
      <c r="BJ239" s="17" t="s">
        <v>82</v>
      </c>
      <c r="BK239" s="144">
        <f>ROUND(P239*H239,2)</f>
        <v>0</v>
      </c>
      <c r="BL239" s="17" t="s">
        <v>147</v>
      </c>
      <c r="BM239" s="143" t="s">
        <v>278</v>
      </c>
    </row>
    <row r="240" spans="2:65" s="1" customFormat="1">
      <c r="B240" s="32"/>
      <c r="D240" s="163" t="s">
        <v>172</v>
      </c>
      <c r="F240" s="164" t="s">
        <v>279</v>
      </c>
      <c r="I240" s="165"/>
      <c r="J240" s="165"/>
      <c r="M240" s="32"/>
      <c r="N240" s="240"/>
      <c r="X240" s="56"/>
      <c r="AT240" s="17" t="s">
        <v>172</v>
      </c>
      <c r="AU240" s="17" t="s">
        <v>84</v>
      </c>
    </row>
    <row r="241" spans="2:65" s="12" customFormat="1">
      <c r="B241" s="145"/>
      <c r="D241" s="146" t="s">
        <v>149</v>
      </c>
      <c r="E241" s="147" t="s">
        <v>1</v>
      </c>
      <c r="F241" s="148" t="s">
        <v>280</v>
      </c>
      <c r="H241" s="147" t="s">
        <v>1</v>
      </c>
      <c r="I241" s="149"/>
      <c r="J241" s="149"/>
      <c r="M241" s="145"/>
      <c r="N241" s="237"/>
      <c r="X241" s="150"/>
      <c r="AT241" s="147" t="s">
        <v>149</v>
      </c>
      <c r="AU241" s="147" t="s">
        <v>84</v>
      </c>
      <c r="AV241" s="12" t="s">
        <v>82</v>
      </c>
      <c r="AW241" s="12" t="s">
        <v>4</v>
      </c>
      <c r="AX241" s="12" t="s">
        <v>74</v>
      </c>
      <c r="AY241" s="147" t="s">
        <v>140</v>
      </c>
    </row>
    <row r="242" spans="2:65" s="13" customFormat="1">
      <c r="B242" s="151"/>
      <c r="D242" s="146" t="s">
        <v>149</v>
      </c>
      <c r="E242" s="152" t="s">
        <v>1</v>
      </c>
      <c r="F242" s="153" t="s">
        <v>281</v>
      </c>
      <c r="H242" s="154">
        <v>2.2000000000000002</v>
      </c>
      <c r="I242" s="155"/>
      <c r="J242" s="155"/>
      <c r="M242" s="151"/>
      <c r="N242" s="238"/>
      <c r="X242" s="156"/>
      <c r="AT242" s="152" t="s">
        <v>149</v>
      </c>
      <c r="AU242" s="152" t="s">
        <v>84</v>
      </c>
      <c r="AV242" s="13" t="s">
        <v>84</v>
      </c>
      <c r="AW242" s="13" t="s">
        <v>4</v>
      </c>
      <c r="AX242" s="13" t="s">
        <v>74</v>
      </c>
      <c r="AY242" s="152" t="s">
        <v>140</v>
      </c>
    </row>
    <row r="243" spans="2:65" s="14" customFormat="1">
      <c r="B243" s="157"/>
      <c r="D243" s="146" t="s">
        <v>149</v>
      </c>
      <c r="E243" s="158" t="s">
        <v>1</v>
      </c>
      <c r="F243" s="159" t="s">
        <v>152</v>
      </c>
      <c r="H243" s="160">
        <v>2.2000000000000002</v>
      </c>
      <c r="I243" s="161"/>
      <c r="J243" s="161"/>
      <c r="M243" s="157"/>
      <c r="N243" s="239"/>
      <c r="X243" s="162"/>
      <c r="AT243" s="158" t="s">
        <v>149</v>
      </c>
      <c r="AU243" s="158" t="s">
        <v>84</v>
      </c>
      <c r="AV243" s="14" t="s">
        <v>147</v>
      </c>
      <c r="AW243" s="14" t="s">
        <v>4</v>
      </c>
      <c r="AX243" s="14" t="s">
        <v>82</v>
      </c>
      <c r="AY243" s="158" t="s">
        <v>140</v>
      </c>
    </row>
    <row r="244" spans="2:65" s="1" customFormat="1" ht="33" customHeight="1">
      <c r="B244" s="130"/>
      <c r="C244" s="131" t="s">
        <v>282</v>
      </c>
      <c r="D244" s="131" t="s">
        <v>143</v>
      </c>
      <c r="E244" s="132" t="s">
        <v>283</v>
      </c>
      <c r="F244" s="133" t="s">
        <v>284</v>
      </c>
      <c r="G244" s="134" t="s">
        <v>186</v>
      </c>
      <c r="H244" s="135">
        <v>1.3240000000000001</v>
      </c>
      <c r="I244" s="136"/>
      <c r="J244" s="136"/>
      <c r="K244" s="137">
        <f>ROUND(P244*H244,2)</f>
        <v>0</v>
      </c>
      <c r="L244" s="138"/>
      <c r="M244" s="32"/>
      <c r="N244" s="236" t="s">
        <v>1</v>
      </c>
      <c r="O244" s="139" t="s">
        <v>37</v>
      </c>
      <c r="P244" s="140">
        <f>I244+J244</f>
        <v>0</v>
      </c>
      <c r="Q244" s="140">
        <f>ROUND(I244*H244,2)</f>
        <v>0</v>
      </c>
      <c r="R244" s="140">
        <f>ROUND(J244*H244,2)</f>
        <v>0</v>
      </c>
      <c r="T244" s="141">
        <f>S244*H244</f>
        <v>0</v>
      </c>
      <c r="U244" s="141">
        <v>0</v>
      </c>
      <c r="V244" s="141">
        <f>U244*H244</f>
        <v>0</v>
      </c>
      <c r="W244" s="141">
        <v>2.2000000000000002</v>
      </c>
      <c r="X244" s="142">
        <f>W244*H244</f>
        <v>2.9128000000000003</v>
      </c>
      <c r="AR244" s="143" t="s">
        <v>147</v>
      </c>
      <c r="AT244" s="143" t="s">
        <v>143</v>
      </c>
      <c r="AU244" s="143" t="s">
        <v>84</v>
      </c>
      <c r="AY244" s="17" t="s">
        <v>140</v>
      </c>
      <c r="BE244" s="144">
        <f>IF(O244="základní",K244,0)</f>
        <v>0</v>
      </c>
      <c r="BF244" s="144">
        <f>IF(O244="snížená",K244,0)</f>
        <v>0</v>
      </c>
      <c r="BG244" s="144">
        <f>IF(O244="zákl. přenesená",K244,0)</f>
        <v>0</v>
      </c>
      <c r="BH244" s="144">
        <f>IF(O244="sníž. přenesená",K244,0)</f>
        <v>0</v>
      </c>
      <c r="BI244" s="144">
        <f>IF(O244="nulová",K244,0)</f>
        <v>0</v>
      </c>
      <c r="BJ244" s="17" t="s">
        <v>82</v>
      </c>
      <c r="BK244" s="144">
        <f>ROUND(P244*H244,2)</f>
        <v>0</v>
      </c>
      <c r="BL244" s="17" t="s">
        <v>147</v>
      </c>
      <c r="BM244" s="143" t="s">
        <v>285</v>
      </c>
    </row>
    <row r="245" spans="2:65" s="1" customFormat="1">
      <c r="B245" s="32"/>
      <c r="D245" s="163" t="s">
        <v>172</v>
      </c>
      <c r="F245" s="164" t="s">
        <v>286</v>
      </c>
      <c r="I245" s="165"/>
      <c r="J245" s="165"/>
      <c r="M245" s="32"/>
      <c r="N245" s="240"/>
      <c r="X245" s="56"/>
      <c r="AT245" s="17" t="s">
        <v>172</v>
      </c>
      <c r="AU245" s="17" t="s">
        <v>84</v>
      </c>
    </row>
    <row r="246" spans="2:65" s="12" customFormat="1" ht="20.399999999999999">
      <c r="B246" s="145"/>
      <c r="D246" s="146" t="s">
        <v>149</v>
      </c>
      <c r="E246" s="147" t="s">
        <v>1</v>
      </c>
      <c r="F246" s="148" t="s">
        <v>287</v>
      </c>
      <c r="H246" s="147" t="s">
        <v>1</v>
      </c>
      <c r="I246" s="149"/>
      <c r="J246" s="149"/>
      <c r="M246" s="145"/>
      <c r="N246" s="237"/>
      <c r="X246" s="150"/>
      <c r="AT246" s="147" t="s">
        <v>149</v>
      </c>
      <c r="AU246" s="147" t="s">
        <v>84</v>
      </c>
      <c r="AV246" s="12" t="s">
        <v>82</v>
      </c>
      <c r="AW246" s="12" t="s">
        <v>4</v>
      </c>
      <c r="AX246" s="12" t="s">
        <v>74</v>
      </c>
      <c r="AY246" s="147" t="s">
        <v>140</v>
      </c>
    </row>
    <row r="247" spans="2:65" s="13" customFormat="1" ht="20.399999999999999">
      <c r="B247" s="151"/>
      <c r="D247" s="146" t="s">
        <v>149</v>
      </c>
      <c r="E247" s="152" t="s">
        <v>1</v>
      </c>
      <c r="F247" s="153" t="s">
        <v>288</v>
      </c>
      <c r="H247" s="154">
        <v>1.3240000000000001</v>
      </c>
      <c r="I247" s="155"/>
      <c r="J247" s="155"/>
      <c r="M247" s="151"/>
      <c r="N247" s="238"/>
      <c r="X247" s="156"/>
      <c r="AT247" s="152" t="s">
        <v>149</v>
      </c>
      <c r="AU247" s="152" t="s">
        <v>84</v>
      </c>
      <c r="AV247" s="13" t="s">
        <v>84</v>
      </c>
      <c r="AW247" s="13" t="s">
        <v>4</v>
      </c>
      <c r="AX247" s="13" t="s">
        <v>74</v>
      </c>
      <c r="AY247" s="152" t="s">
        <v>140</v>
      </c>
    </row>
    <row r="248" spans="2:65" s="15" customFormat="1">
      <c r="B248" s="166"/>
      <c r="D248" s="146" t="s">
        <v>149</v>
      </c>
      <c r="E248" s="167" t="s">
        <v>1</v>
      </c>
      <c r="F248" s="168" t="s">
        <v>197</v>
      </c>
      <c r="H248" s="169">
        <v>1.3240000000000001</v>
      </c>
      <c r="I248" s="170"/>
      <c r="J248" s="170"/>
      <c r="M248" s="166"/>
      <c r="N248" s="241"/>
      <c r="X248" s="171"/>
      <c r="AT248" s="167" t="s">
        <v>149</v>
      </c>
      <c r="AU248" s="167" t="s">
        <v>84</v>
      </c>
      <c r="AV248" s="15" t="s">
        <v>141</v>
      </c>
      <c r="AW248" s="15" t="s">
        <v>4</v>
      </c>
      <c r="AX248" s="15" t="s">
        <v>74</v>
      </c>
      <c r="AY248" s="167" t="s">
        <v>140</v>
      </c>
    </row>
    <row r="249" spans="2:65" s="14" customFormat="1">
      <c r="B249" s="157"/>
      <c r="D249" s="146" t="s">
        <v>149</v>
      </c>
      <c r="E249" s="158" t="s">
        <v>1</v>
      </c>
      <c r="F249" s="159" t="s">
        <v>152</v>
      </c>
      <c r="H249" s="160">
        <v>1.3240000000000001</v>
      </c>
      <c r="I249" s="161"/>
      <c r="J249" s="161"/>
      <c r="M249" s="157"/>
      <c r="N249" s="239"/>
      <c r="X249" s="162"/>
      <c r="AT249" s="158" t="s">
        <v>149</v>
      </c>
      <c r="AU249" s="158" t="s">
        <v>84</v>
      </c>
      <c r="AV249" s="14" t="s">
        <v>147</v>
      </c>
      <c r="AW249" s="14" t="s">
        <v>4</v>
      </c>
      <c r="AX249" s="14" t="s">
        <v>82</v>
      </c>
      <c r="AY249" s="158" t="s">
        <v>140</v>
      </c>
    </row>
    <row r="250" spans="2:65" s="1" customFormat="1" ht="24.15" customHeight="1">
      <c r="B250" s="130"/>
      <c r="C250" s="131" t="s">
        <v>8</v>
      </c>
      <c r="D250" s="131" t="s">
        <v>143</v>
      </c>
      <c r="E250" s="132" t="s">
        <v>289</v>
      </c>
      <c r="F250" s="133" t="s">
        <v>290</v>
      </c>
      <c r="G250" s="134" t="s">
        <v>155</v>
      </c>
      <c r="H250" s="135">
        <v>4.1399999999999997</v>
      </c>
      <c r="I250" s="136"/>
      <c r="J250" s="136"/>
      <c r="K250" s="137">
        <f>ROUND(P250*H250,2)</f>
        <v>0</v>
      </c>
      <c r="L250" s="138"/>
      <c r="M250" s="32"/>
      <c r="N250" s="236" t="s">
        <v>1</v>
      </c>
      <c r="O250" s="139" t="s">
        <v>37</v>
      </c>
      <c r="P250" s="140">
        <f>I250+J250</f>
        <v>0</v>
      </c>
      <c r="Q250" s="140">
        <f>ROUND(I250*H250,2)</f>
        <v>0</v>
      </c>
      <c r="R250" s="140">
        <f>ROUND(J250*H250,2)</f>
        <v>0</v>
      </c>
      <c r="T250" s="141">
        <f>S250*H250</f>
        <v>0</v>
      </c>
      <c r="U250" s="141">
        <v>0</v>
      </c>
      <c r="V250" s="141">
        <f>U250*H250</f>
        <v>0</v>
      </c>
      <c r="W250" s="141">
        <v>0.27</v>
      </c>
      <c r="X250" s="142">
        <f>W250*H250</f>
        <v>1.1177999999999999</v>
      </c>
      <c r="AR250" s="143" t="s">
        <v>147</v>
      </c>
      <c r="AT250" s="143" t="s">
        <v>143</v>
      </c>
      <c r="AU250" s="143" t="s">
        <v>84</v>
      </c>
      <c r="AY250" s="17" t="s">
        <v>140</v>
      </c>
      <c r="BE250" s="144">
        <f>IF(O250="základní",K250,0)</f>
        <v>0</v>
      </c>
      <c r="BF250" s="144">
        <f>IF(O250="snížená",K250,0)</f>
        <v>0</v>
      </c>
      <c r="BG250" s="144">
        <f>IF(O250="zákl. přenesená",K250,0)</f>
        <v>0</v>
      </c>
      <c r="BH250" s="144">
        <f>IF(O250="sníž. přenesená",K250,0)</f>
        <v>0</v>
      </c>
      <c r="BI250" s="144">
        <f>IF(O250="nulová",K250,0)</f>
        <v>0</v>
      </c>
      <c r="BJ250" s="17" t="s">
        <v>82</v>
      </c>
      <c r="BK250" s="144">
        <f>ROUND(P250*H250,2)</f>
        <v>0</v>
      </c>
      <c r="BL250" s="17" t="s">
        <v>147</v>
      </c>
      <c r="BM250" s="143" t="s">
        <v>291</v>
      </c>
    </row>
    <row r="251" spans="2:65" s="1" customFormat="1">
      <c r="B251" s="32"/>
      <c r="D251" s="163" t="s">
        <v>172</v>
      </c>
      <c r="F251" s="164" t="s">
        <v>292</v>
      </c>
      <c r="I251" s="165"/>
      <c r="J251" s="165"/>
      <c r="M251" s="32"/>
      <c r="N251" s="240"/>
      <c r="X251" s="56"/>
      <c r="AT251" s="17" t="s">
        <v>172</v>
      </c>
      <c r="AU251" s="17" t="s">
        <v>84</v>
      </c>
    </row>
    <row r="252" spans="2:65" s="12" customFormat="1">
      <c r="B252" s="145"/>
      <c r="D252" s="146" t="s">
        <v>149</v>
      </c>
      <c r="E252" s="147" t="s">
        <v>1</v>
      </c>
      <c r="F252" s="148" t="s">
        <v>293</v>
      </c>
      <c r="H252" s="147" t="s">
        <v>1</v>
      </c>
      <c r="I252" s="149"/>
      <c r="J252" s="149"/>
      <c r="M252" s="145"/>
      <c r="N252" s="237"/>
      <c r="X252" s="150"/>
      <c r="AT252" s="147" t="s">
        <v>149</v>
      </c>
      <c r="AU252" s="147" t="s">
        <v>84</v>
      </c>
      <c r="AV252" s="12" t="s">
        <v>82</v>
      </c>
      <c r="AW252" s="12" t="s">
        <v>4</v>
      </c>
      <c r="AX252" s="12" t="s">
        <v>74</v>
      </c>
      <c r="AY252" s="147" t="s">
        <v>140</v>
      </c>
    </row>
    <row r="253" spans="2:65" s="13" customFormat="1">
      <c r="B253" s="151"/>
      <c r="D253" s="146" t="s">
        <v>149</v>
      </c>
      <c r="E253" s="152" t="s">
        <v>1</v>
      </c>
      <c r="F253" s="153" t="s">
        <v>294</v>
      </c>
      <c r="H253" s="154">
        <v>4.1399999999999997</v>
      </c>
      <c r="I253" s="155"/>
      <c r="J253" s="155"/>
      <c r="M253" s="151"/>
      <c r="N253" s="238"/>
      <c r="X253" s="156"/>
      <c r="AT253" s="152" t="s">
        <v>149</v>
      </c>
      <c r="AU253" s="152" t="s">
        <v>84</v>
      </c>
      <c r="AV253" s="13" t="s">
        <v>84</v>
      </c>
      <c r="AW253" s="13" t="s">
        <v>4</v>
      </c>
      <c r="AX253" s="13" t="s">
        <v>74</v>
      </c>
      <c r="AY253" s="152" t="s">
        <v>140</v>
      </c>
    </row>
    <row r="254" spans="2:65" s="14" customFormat="1">
      <c r="B254" s="157"/>
      <c r="D254" s="146" t="s">
        <v>149</v>
      </c>
      <c r="E254" s="158" t="s">
        <v>1</v>
      </c>
      <c r="F254" s="159" t="s">
        <v>152</v>
      </c>
      <c r="H254" s="160">
        <v>4.1399999999999997</v>
      </c>
      <c r="I254" s="161"/>
      <c r="J254" s="161"/>
      <c r="M254" s="157"/>
      <c r="N254" s="239"/>
      <c r="X254" s="162"/>
      <c r="AT254" s="158" t="s">
        <v>149</v>
      </c>
      <c r="AU254" s="158" t="s">
        <v>84</v>
      </c>
      <c r="AV254" s="14" t="s">
        <v>147</v>
      </c>
      <c r="AW254" s="14" t="s">
        <v>4</v>
      </c>
      <c r="AX254" s="14" t="s">
        <v>82</v>
      </c>
      <c r="AY254" s="158" t="s">
        <v>140</v>
      </c>
    </row>
    <row r="255" spans="2:65" s="1" customFormat="1" ht="33" customHeight="1">
      <c r="B255" s="130"/>
      <c r="C255" s="131" t="s">
        <v>295</v>
      </c>
      <c r="D255" s="131" t="s">
        <v>143</v>
      </c>
      <c r="E255" s="132" t="s">
        <v>296</v>
      </c>
      <c r="F255" s="133" t="s">
        <v>297</v>
      </c>
      <c r="G255" s="134" t="s">
        <v>170</v>
      </c>
      <c r="H255" s="135">
        <v>2</v>
      </c>
      <c r="I255" s="136"/>
      <c r="J255" s="136"/>
      <c r="K255" s="137">
        <f>ROUND(P255*H255,2)</f>
        <v>0</v>
      </c>
      <c r="L255" s="138"/>
      <c r="M255" s="32"/>
      <c r="N255" s="236" t="s">
        <v>1</v>
      </c>
      <c r="O255" s="139" t="s">
        <v>37</v>
      </c>
      <c r="P255" s="140">
        <f>I255+J255</f>
        <v>0</v>
      </c>
      <c r="Q255" s="140">
        <f>ROUND(I255*H255,2)</f>
        <v>0</v>
      </c>
      <c r="R255" s="140">
        <f>ROUND(J255*H255,2)</f>
        <v>0</v>
      </c>
      <c r="T255" s="141">
        <f>S255*H255</f>
        <v>0</v>
      </c>
      <c r="U255" s="141">
        <v>2.36245E-2</v>
      </c>
      <c r="V255" s="141">
        <f>U255*H255</f>
        <v>4.7248999999999999E-2</v>
      </c>
      <c r="W255" s="141">
        <v>0</v>
      </c>
      <c r="X255" s="142">
        <f>W255*H255</f>
        <v>0</v>
      </c>
      <c r="AR255" s="143" t="s">
        <v>147</v>
      </c>
      <c r="AT255" s="143" t="s">
        <v>143</v>
      </c>
      <c r="AU255" s="143" t="s">
        <v>84</v>
      </c>
      <c r="AY255" s="17" t="s">
        <v>140</v>
      </c>
      <c r="BE255" s="144">
        <f>IF(O255="základní",K255,0)</f>
        <v>0</v>
      </c>
      <c r="BF255" s="144">
        <f>IF(O255="snížená",K255,0)</f>
        <v>0</v>
      </c>
      <c r="BG255" s="144">
        <f>IF(O255="zákl. přenesená",K255,0)</f>
        <v>0</v>
      </c>
      <c r="BH255" s="144">
        <f>IF(O255="sníž. přenesená",K255,0)</f>
        <v>0</v>
      </c>
      <c r="BI255" s="144">
        <f>IF(O255="nulová",K255,0)</f>
        <v>0</v>
      </c>
      <c r="BJ255" s="17" t="s">
        <v>82</v>
      </c>
      <c r="BK255" s="144">
        <f>ROUND(P255*H255,2)</f>
        <v>0</v>
      </c>
      <c r="BL255" s="17" t="s">
        <v>147</v>
      </c>
      <c r="BM255" s="143" t="s">
        <v>298</v>
      </c>
    </row>
    <row r="256" spans="2:65" s="1" customFormat="1">
      <c r="B256" s="32"/>
      <c r="D256" s="163" t="s">
        <v>172</v>
      </c>
      <c r="F256" s="164" t="s">
        <v>299</v>
      </c>
      <c r="I256" s="165"/>
      <c r="J256" s="165"/>
      <c r="M256" s="32"/>
      <c r="N256" s="240"/>
      <c r="X256" s="56"/>
      <c r="AT256" s="17" t="s">
        <v>172</v>
      </c>
      <c r="AU256" s="17" t="s">
        <v>84</v>
      </c>
    </row>
    <row r="257" spans="2:65" s="12" customFormat="1" ht="20.399999999999999">
      <c r="B257" s="145"/>
      <c r="D257" s="146" t="s">
        <v>149</v>
      </c>
      <c r="E257" s="147" t="s">
        <v>1</v>
      </c>
      <c r="F257" s="148" t="s">
        <v>300</v>
      </c>
      <c r="H257" s="147" t="s">
        <v>1</v>
      </c>
      <c r="I257" s="149"/>
      <c r="J257" s="149"/>
      <c r="M257" s="145"/>
      <c r="N257" s="237"/>
      <c r="X257" s="150"/>
      <c r="AT257" s="147" t="s">
        <v>149</v>
      </c>
      <c r="AU257" s="147" t="s">
        <v>84</v>
      </c>
      <c r="AV257" s="12" t="s">
        <v>82</v>
      </c>
      <c r="AW257" s="12" t="s">
        <v>4</v>
      </c>
      <c r="AX257" s="12" t="s">
        <v>74</v>
      </c>
      <c r="AY257" s="147" t="s">
        <v>140</v>
      </c>
    </row>
    <row r="258" spans="2:65" s="13" customFormat="1">
      <c r="B258" s="151"/>
      <c r="D258" s="146" t="s">
        <v>149</v>
      </c>
      <c r="E258" s="152" t="s">
        <v>1</v>
      </c>
      <c r="F258" s="153" t="s">
        <v>84</v>
      </c>
      <c r="H258" s="154">
        <v>2</v>
      </c>
      <c r="I258" s="155"/>
      <c r="J258" s="155"/>
      <c r="M258" s="151"/>
      <c r="N258" s="238"/>
      <c r="X258" s="156"/>
      <c r="AT258" s="152" t="s">
        <v>149</v>
      </c>
      <c r="AU258" s="152" t="s">
        <v>84</v>
      </c>
      <c r="AV258" s="13" t="s">
        <v>84</v>
      </c>
      <c r="AW258" s="13" t="s">
        <v>4</v>
      </c>
      <c r="AX258" s="13" t="s">
        <v>74</v>
      </c>
      <c r="AY258" s="152" t="s">
        <v>140</v>
      </c>
    </row>
    <row r="259" spans="2:65" s="14" customFormat="1">
      <c r="B259" s="157"/>
      <c r="D259" s="146" t="s">
        <v>149</v>
      </c>
      <c r="E259" s="158" t="s">
        <v>1</v>
      </c>
      <c r="F259" s="159" t="s">
        <v>152</v>
      </c>
      <c r="H259" s="160">
        <v>2</v>
      </c>
      <c r="I259" s="161"/>
      <c r="J259" s="161"/>
      <c r="M259" s="157"/>
      <c r="N259" s="239"/>
      <c r="X259" s="162"/>
      <c r="AT259" s="158" t="s">
        <v>149</v>
      </c>
      <c r="AU259" s="158" t="s">
        <v>84</v>
      </c>
      <c r="AV259" s="14" t="s">
        <v>147</v>
      </c>
      <c r="AW259" s="14" t="s">
        <v>4</v>
      </c>
      <c r="AX259" s="14" t="s">
        <v>82</v>
      </c>
      <c r="AY259" s="158" t="s">
        <v>140</v>
      </c>
    </row>
    <row r="260" spans="2:65" s="1" customFormat="1" ht="24.15" customHeight="1">
      <c r="B260" s="130"/>
      <c r="C260" s="131" t="s">
        <v>301</v>
      </c>
      <c r="D260" s="131" t="s">
        <v>143</v>
      </c>
      <c r="E260" s="132" t="s">
        <v>302</v>
      </c>
      <c r="F260" s="133" t="s">
        <v>303</v>
      </c>
      <c r="G260" s="134" t="s">
        <v>155</v>
      </c>
      <c r="H260" s="135">
        <v>50.085000000000001</v>
      </c>
      <c r="I260" s="136"/>
      <c r="J260" s="136"/>
      <c r="K260" s="137">
        <f>ROUND(P260*H260,2)</f>
        <v>0</v>
      </c>
      <c r="L260" s="138"/>
      <c r="M260" s="32"/>
      <c r="N260" s="236" t="s">
        <v>1</v>
      </c>
      <c r="O260" s="139" t="s">
        <v>37</v>
      </c>
      <c r="P260" s="140">
        <f>I260+J260</f>
        <v>0</v>
      </c>
      <c r="Q260" s="140">
        <f>ROUND(I260*H260,2)</f>
        <v>0</v>
      </c>
      <c r="R260" s="140">
        <f>ROUND(J260*H260,2)</f>
        <v>0</v>
      </c>
      <c r="T260" s="141">
        <f>S260*H260</f>
        <v>0</v>
      </c>
      <c r="U260" s="141">
        <v>0</v>
      </c>
      <c r="V260" s="141">
        <f>U260*H260</f>
        <v>0</v>
      </c>
      <c r="W260" s="141">
        <v>2.5999999999999999E-3</v>
      </c>
      <c r="X260" s="142">
        <f>W260*H260</f>
        <v>0.130221</v>
      </c>
      <c r="AR260" s="143" t="s">
        <v>147</v>
      </c>
      <c r="AT260" s="143" t="s">
        <v>143</v>
      </c>
      <c r="AU260" s="143" t="s">
        <v>84</v>
      </c>
      <c r="AY260" s="17" t="s">
        <v>140</v>
      </c>
      <c r="BE260" s="144">
        <f>IF(O260="základní",K260,0)</f>
        <v>0</v>
      </c>
      <c r="BF260" s="144">
        <f>IF(O260="snížená",K260,0)</f>
        <v>0</v>
      </c>
      <c r="BG260" s="144">
        <f>IF(O260="zákl. přenesená",K260,0)</f>
        <v>0</v>
      </c>
      <c r="BH260" s="144">
        <f>IF(O260="sníž. přenesená",K260,0)</f>
        <v>0</v>
      </c>
      <c r="BI260" s="144">
        <f>IF(O260="nulová",K260,0)</f>
        <v>0</v>
      </c>
      <c r="BJ260" s="17" t="s">
        <v>82</v>
      </c>
      <c r="BK260" s="144">
        <f>ROUND(P260*H260,2)</f>
        <v>0</v>
      </c>
      <c r="BL260" s="17" t="s">
        <v>147</v>
      </c>
      <c r="BM260" s="143" t="s">
        <v>304</v>
      </c>
    </row>
    <row r="261" spans="2:65" s="1" customFormat="1">
      <c r="B261" s="32"/>
      <c r="D261" s="163" t="s">
        <v>172</v>
      </c>
      <c r="F261" s="164" t="s">
        <v>305</v>
      </c>
      <c r="I261" s="165"/>
      <c r="J261" s="165"/>
      <c r="M261" s="32"/>
      <c r="N261" s="240"/>
      <c r="X261" s="56"/>
      <c r="AT261" s="17" t="s">
        <v>172</v>
      </c>
      <c r="AU261" s="17" t="s">
        <v>84</v>
      </c>
    </row>
    <row r="262" spans="2:65" s="12" customFormat="1" ht="20.399999999999999">
      <c r="B262" s="145"/>
      <c r="D262" s="146" t="s">
        <v>149</v>
      </c>
      <c r="E262" s="147" t="s">
        <v>1</v>
      </c>
      <c r="F262" s="148" t="s">
        <v>306</v>
      </c>
      <c r="H262" s="147" t="s">
        <v>1</v>
      </c>
      <c r="I262" s="149"/>
      <c r="J262" s="149"/>
      <c r="M262" s="145"/>
      <c r="N262" s="237"/>
      <c r="X262" s="150"/>
      <c r="AT262" s="147" t="s">
        <v>149</v>
      </c>
      <c r="AU262" s="147" t="s">
        <v>84</v>
      </c>
      <c r="AV262" s="12" t="s">
        <v>82</v>
      </c>
      <c r="AW262" s="12" t="s">
        <v>4</v>
      </c>
      <c r="AX262" s="12" t="s">
        <v>74</v>
      </c>
      <c r="AY262" s="147" t="s">
        <v>140</v>
      </c>
    </row>
    <row r="263" spans="2:65" s="13" customFormat="1">
      <c r="B263" s="151"/>
      <c r="D263" s="146" t="s">
        <v>149</v>
      </c>
      <c r="E263" s="152" t="s">
        <v>1</v>
      </c>
      <c r="F263" s="153" t="s">
        <v>307</v>
      </c>
      <c r="H263" s="154">
        <v>5.9359999999999999</v>
      </c>
      <c r="I263" s="155"/>
      <c r="J263" s="155"/>
      <c r="M263" s="151"/>
      <c r="N263" s="238"/>
      <c r="X263" s="156"/>
      <c r="AT263" s="152" t="s">
        <v>149</v>
      </c>
      <c r="AU263" s="152" t="s">
        <v>84</v>
      </c>
      <c r="AV263" s="13" t="s">
        <v>84</v>
      </c>
      <c r="AW263" s="13" t="s">
        <v>4</v>
      </c>
      <c r="AX263" s="13" t="s">
        <v>74</v>
      </c>
      <c r="AY263" s="152" t="s">
        <v>140</v>
      </c>
    </row>
    <row r="264" spans="2:65" s="13" customFormat="1">
      <c r="B264" s="151"/>
      <c r="D264" s="146" t="s">
        <v>149</v>
      </c>
      <c r="E264" s="152" t="s">
        <v>1</v>
      </c>
      <c r="F264" s="153" t="s">
        <v>308</v>
      </c>
      <c r="H264" s="154">
        <v>9.2750000000000004</v>
      </c>
      <c r="I264" s="155"/>
      <c r="J264" s="155"/>
      <c r="M264" s="151"/>
      <c r="N264" s="238"/>
      <c r="X264" s="156"/>
      <c r="AT264" s="152" t="s">
        <v>149</v>
      </c>
      <c r="AU264" s="152" t="s">
        <v>84</v>
      </c>
      <c r="AV264" s="13" t="s">
        <v>84</v>
      </c>
      <c r="AW264" s="13" t="s">
        <v>4</v>
      </c>
      <c r="AX264" s="13" t="s">
        <v>74</v>
      </c>
      <c r="AY264" s="152" t="s">
        <v>140</v>
      </c>
    </row>
    <row r="265" spans="2:65" s="13" customFormat="1">
      <c r="B265" s="151"/>
      <c r="D265" s="146" t="s">
        <v>149</v>
      </c>
      <c r="E265" s="152" t="s">
        <v>1</v>
      </c>
      <c r="F265" s="153" t="s">
        <v>308</v>
      </c>
      <c r="H265" s="154">
        <v>9.2750000000000004</v>
      </c>
      <c r="I265" s="155"/>
      <c r="J265" s="155"/>
      <c r="M265" s="151"/>
      <c r="N265" s="238"/>
      <c r="X265" s="156"/>
      <c r="AT265" s="152" t="s">
        <v>149</v>
      </c>
      <c r="AU265" s="152" t="s">
        <v>84</v>
      </c>
      <c r="AV265" s="13" t="s">
        <v>84</v>
      </c>
      <c r="AW265" s="13" t="s">
        <v>4</v>
      </c>
      <c r="AX265" s="13" t="s">
        <v>74</v>
      </c>
      <c r="AY265" s="152" t="s">
        <v>140</v>
      </c>
    </row>
    <row r="266" spans="2:65" s="13" customFormat="1">
      <c r="B266" s="151"/>
      <c r="D266" s="146" t="s">
        <v>149</v>
      </c>
      <c r="E266" s="152" t="s">
        <v>1</v>
      </c>
      <c r="F266" s="153" t="s">
        <v>308</v>
      </c>
      <c r="H266" s="154">
        <v>9.2750000000000004</v>
      </c>
      <c r="I266" s="155"/>
      <c r="J266" s="155"/>
      <c r="M266" s="151"/>
      <c r="N266" s="238"/>
      <c r="X266" s="156"/>
      <c r="AT266" s="152" t="s">
        <v>149</v>
      </c>
      <c r="AU266" s="152" t="s">
        <v>84</v>
      </c>
      <c r="AV266" s="13" t="s">
        <v>84</v>
      </c>
      <c r="AW266" s="13" t="s">
        <v>4</v>
      </c>
      <c r="AX266" s="13" t="s">
        <v>74</v>
      </c>
      <c r="AY266" s="152" t="s">
        <v>140</v>
      </c>
    </row>
    <row r="267" spans="2:65" s="13" customFormat="1">
      <c r="B267" s="151"/>
      <c r="D267" s="146" t="s">
        <v>149</v>
      </c>
      <c r="E267" s="152" t="s">
        <v>1</v>
      </c>
      <c r="F267" s="153" t="s">
        <v>307</v>
      </c>
      <c r="H267" s="154">
        <v>5.9359999999999999</v>
      </c>
      <c r="I267" s="155"/>
      <c r="J267" s="155"/>
      <c r="M267" s="151"/>
      <c r="N267" s="238"/>
      <c r="X267" s="156"/>
      <c r="AT267" s="152" t="s">
        <v>149</v>
      </c>
      <c r="AU267" s="152" t="s">
        <v>84</v>
      </c>
      <c r="AV267" s="13" t="s">
        <v>84</v>
      </c>
      <c r="AW267" s="13" t="s">
        <v>4</v>
      </c>
      <c r="AX267" s="13" t="s">
        <v>74</v>
      </c>
      <c r="AY267" s="152" t="s">
        <v>140</v>
      </c>
    </row>
    <row r="268" spans="2:65" s="13" customFormat="1">
      <c r="B268" s="151"/>
      <c r="D268" s="146" t="s">
        <v>149</v>
      </c>
      <c r="E268" s="152" t="s">
        <v>1</v>
      </c>
      <c r="F268" s="153" t="s">
        <v>307</v>
      </c>
      <c r="H268" s="154">
        <v>5.9359999999999999</v>
      </c>
      <c r="I268" s="155"/>
      <c r="J268" s="155"/>
      <c r="M268" s="151"/>
      <c r="N268" s="238"/>
      <c r="X268" s="156"/>
      <c r="AT268" s="152" t="s">
        <v>149</v>
      </c>
      <c r="AU268" s="152" t="s">
        <v>84</v>
      </c>
      <c r="AV268" s="13" t="s">
        <v>84</v>
      </c>
      <c r="AW268" s="13" t="s">
        <v>4</v>
      </c>
      <c r="AX268" s="13" t="s">
        <v>74</v>
      </c>
      <c r="AY268" s="152" t="s">
        <v>140</v>
      </c>
    </row>
    <row r="269" spans="2:65" s="13" customFormat="1">
      <c r="B269" s="151"/>
      <c r="D269" s="146" t="s">
        <v>149</v>
      </c>
      <c r="E269" s="152" t="s">
        <v>1</v>
      </c>
      <c r="F269" s="153" t="s">
        <v>309</v>
      </c>
      <c r="H269" s="154">
        <v>4.452</v>
      </c>
      <c r="I269" s="155"/>
      <c r="J269" s="155"/>
      <c r="M269" s="151"/>
      <c r="N269" s="238"/>
      <c r="X269" s="156"/>
      <c r="AT269" s="152" t="s">
        <v>149</v>
      </c>
      <c r="AU269" s="152" t="s">
        <v>84</v>
      </c>
      <c r="AV269" s="13" t="s">
        <v>84</v>
      </c>
      <c r="AW269" s="13" t="s">
        <v>4</v>
      </c>
      <c r="AX269" s="13" t="s">
        <v>74</v>
      </c>
      <c r="AY269" s="152" t="s">
        <v>140</v>
      </c>
    </row>
    <row r="270" spans="2:65" s="14" customFormat="1">
      <c r="B270" s="157"/>
      <c r="D270" s="146" t="s">
        <v>149</v>
      </c>
      <c r="E270" s="158" t="s">
        <v>1</v>
      </c>
      <c r="F270" s="159" t="s">
        <v>152</v>
      </c>
      <c r="H270" s="160">
        <v>50.085000000000001</v>
      </c>
      <c r="I270" s="161"/>
      <c r="J270" s="161"/>
      <c r="M270" s="157"/>
      <c r="N270" s="239"/>
      <c r="X270" s="162"/>
      <c r="AT270" s="158" t="s">
        <v>149</v>
      </c>
      <c r="AU270" s="158" t="s">
        <v>84</v>
      </c>
      <c r="AV270" s="14" t="s">
        <v>147</v>
      </c>
      <c r="AW270" s="14" t="s">
        <v>4</v>
      </c>
      <c r="AX270" s="14" t="s">
        <v>82</v>
      </c>
      <c r="AY270" s="158" t="s">
        <v>140</v>
      </c>
    </row>
    <row r="271" spans="2:65" s="1" customFormat="1" ht="24.15" customHeight="1">
      <c r="B271" s="130"/>
      <c r="C271" s="131" t="s">
        <v>310</v>
      </c>
      <c r="D271" s="131" t="s">
        <v>143</v>
      </c>
      <c r="E271" s="132" t="s">
        <v>311</v>
      </c>
      <c r="F271" s="133" t="s">
        <v>312</v>
      </c>
      <c r="G271" s="134" t="s">
        <v>155</v>
      </c>
      <c r="H271" s="135">
        <v>4.4930000000000003</v>
      </c>
      <c r="I271" s="136"/>
      <c r="J271" s="136"/>
      <c r="K271" s="137">
        <f>ROUND(P271*H271,2)</f>
        <v>0</v>
      </c>
      <c r="L271" s="138"/>
      <c r="M271" s="32"/>
      <c r="N271" s="236" t="s">
        <v>1</v>
      </c>
      <c r="O271" s="139" t="s">
        <v>37</v>
      </c>
      <c r="P271" s="140">
        <f>I271+J271</f>
        <v>0</v>
      </c>
      <c r="Q271" s="140">
        <f>ROUND(I271*H271,2)</f>
        <v>0</v>
      </c>
      <c r="R271" s="140">
        <f>ROUND(J271*H271,2)</f>
        <v>0</v>
      </c>
      <c r="T271" s="141">
        <f>S271*H271</f>
        <v>0</v>
      </c>
      <c r="U271" s="141">
        <v>0</v>
      </c>
      <c r="V271" s="141">
        <f>U271*H271</f>
        <v>0</v>
      </c>
      <c r="W271" s="141">
        <v>0</v>
      </c>
      <c r="X271" s="142">
        <f>W271*H271</f>
        <v>0</v>
      </c>
      <c r="AR271" s="143" t="s">
        <v>147</v>
      </c>
      <c r="AT271" s="143" t="s">
        <v>143</v>
      </c>
      <c r="AU271" s="143" t="s">
        <v>84</v>
      </c>
      <c r="AY271" s="17" t="s">
        <v>140</v>
      </c>
      <c r="BE271" s="144">
        <f>IF(O271="základní",K271,0)</f>
        <v>0</v>
      </c>
      <c r="BF271" s="144">
        <f>IF(O271="snížená",K271,0)</f>
        <v>0</v>
      </c>
      <c r="BG271" s="144">
        <f>IF(O271="zákl. přenesená",K271,0)</f>
        <v>0</v>
      </c>
      <c r="BH271" s="144">
        <f>IF(O271="sníž. přenesená",K271,0)</f>
        <v>0</v>
      </c>
      <c r="BI271" s="144">
        <f>IF(O271="nulová",K271,0)</f>
        <v>0</v>
      </c>
      <c r="BJ271" s="17" t="s">
        <v>82</v>
      </c>
      <c r="BK271" s="144">
        <f>ROUND(P271*H271,2)</f>
        <v>0</v>
      </c>
      <c r="BL271" s="17" t="s">
        <v>147</v>
      </c>
      <c r="BM271" s="143" t="s">
        <v>313</v>
      </c>
    </row>
    <row r="272" spans="2:65" s="12" customFormat="1" ht="20.399999999999999">
      <c r="B272" s="145"/>
      <c r="D272" s="146" t="s">
        <v>149</v>
      </c>
      <c r="E272" s="147" t="s">
        <v>1</v>
      </c>
      <c r="F272" s="148" t="s">
        <v>314</v>
      </c>
      <c r="H272" s="147" t="s">
        <v>1</v>
      </c>
      <c r="I272" s="149"/>
      <c r="J272" s="149"/>
      <c r="M272" s="145"/>
      <c r="N272" s="237"/>
      <c r="X272" s="150"/>
      <c r="AT272" s="147" t="s">
        <v>149</v>
      </c>
      <c r="AU272" s="147" t="s">
        <v>84</v>
      </c>
      <c r="AV272" s="12" t="s">
        <v>82</v>
      </c>
      <c r="AW272" s="12" t="s">
        <v>4</v>
      </c>
      <c r="AX272" s="12" t="s">
        <v>74</v>
      </c>
      <c r="AY272" s="147" t="s">
        <v>140</v>
      </c>
    </row>
    <row r="273" spans="2:65" s="12" customFormat="1" ht="20.399999999999999">
      <c r="B273" s="145"/>
      <c r="D273" s="146" t="s">
        <v>149</v>
      </c>
      <c r="E273" s="147" t="s">
        <v>1</v>
      </c>
      <c r="F273" s="148" t="s">
        <v>315</v>
      </c>
      <c r="H273" s="147" t="s">
        <v>1</v>
      </c>
      <c r="I273" s="149"/>
      <c r="J273" s="149"/>
      <c r="M273" s="145"/>
      <c r="N273" s="237"/>
      <c r="X273" s="150"/>
      <c r="AT273" s="147" t="s">
        <v>149</v>
      </c>
      <c r="AU273" s="147" t="s">
        <v>84</v>
      </c>
      <c r="AV273" s="12" t="s">
        <v>82</v>
      </c>
      <c r="AW273" s="12" t="s">
        <v>4</v>
      </c>
      <c r="AX273" s="12" t="s">
        <v>74</v>
      </c>
      <c r="AY273" s="147" t="s">
        <v>140</v>
      </c>
    </row>
    <row r="274" spans="2:65" s="13" customFormat="1">
      <c r="B274" s="151"/>
      <c r="D274" s="146" t="s">
        <v>149</v>
      </c>
      <c r="E274" s="152" t="s">
        <v>1</v>
      </c>
      <c r="F274" s="153" t="s">
        <v>316</v>
      </c>
      <c r="H274" s="154">
        <v>4.4930000000000003</v>
      </c>
      <c r="I274" s="155"/>
      <c r="J274" s="155"/>
      <c r="M274" s="151"/>
      <c r="N274" s="238"/>
      <c r="X274" s="156"/>
      <c r="AT274" s="152" t="s">
        <v>149</v>
      </c>
      <c r="AU274" s="152" t="s">
        <v>84</v>
      </c>
      <c r="AV274" s="13" t="s">
        <v>84</v>
      </c>
      <c r="AW274" s="13" t="s">
        <v>4</v>
      </c>
      <c r="AX274" s="13" t="s">
        <v>74</v>
      </c>
      <c r="AY274" s="152" t="s">
        <v>140</v>
      </c>
    </row>
    <row r="275" spans="2:65" s="14" customFormat="1">
      <c r="B275" s="157"/>
      <c r="D275" s="146" t="s">
        <v>149</v>
      </c>
      <c r="E275" s="158" t="s">
        <v>1</v>
      </c>
      <c r="F275" s="159" t="s">
        <v>152</v>
      </c>
      <c r="H275" s="160">
        <v>4.4930000000000003</v>
      </c>
      <c r="I275" s="161"/>
      <c r="J275" s="161"/>
      <c r="M275" s="157"/>
      <c r="N275" s="239"/>
      <c r="X275" s="162"/>
      <c r="AT275" s="158" t="s">
        <v>149</v>
      </c>
      <c r="AU275" s="158" t="s">
        <v>84</v>
      </c>
      <c r="AV275" s="14" t="s">
        <v>147</v>
      </c>
      <c r="AW275" s="14" t="s">
        <v>4</v>
      </c>
      <c r="AX275" s="14" t="s">
        <v>82</v>
      </c>
      <c r="AY275" s="158" t="s">
        <v>140</v>
      </c>
    </row>
    <row r="276" spans="2:65" s="1" customFormat="1" ht="24.15" customHeight="1">
      <c r="B276" s="130"/>
      <c r="C276" s="131" t="s">
        <v>317</v>
      </c>
      <c r="D276" s="131" t="s">
        <v>143</v>
      </c>
      <c r="E276" s="132" t="s">
        <v>318</v>
      </c>
      <c r="F276" s="133" t="s">
        <v>319</v>
      </c>
      <c r="G276" s="134" t="s">
        <v>155</v>
      </c>
      <c r="H276" s="135">
        <v>50.085000000000001</v>
      </c>
      <c r="I276" s="136"/>
      <c r="J276" s="136"/>
      <c r="K276" s="137">
        <f>ROUND(P276*H276,2)</f>
        <v>0</v>
      </c>
      <c r="L276" s="138"/>
      <c r="M276" s="32"/>
      <c r="N276" s="236" t="s">
        <v>1</v>
      </c>
      <c r="O276" s="139" t="s">
        <v>37</v>
      </c>
      <c r="P276" s="140">
        <f>I276+J276</f>
        <v>0</v>
      </c>
      <c r="Q276" s="140">
        <f>ROUND(I276*H276,2)</f>
        <v>0</v>
      </c>
      <c r="R276" s="140">
        <f>ROUND(J276*H276,2)</f>
        <v>0</v>
      </c>
      <c r="T276" s="141">
        <f>S276*H276</f>
        <v>0</v>
      </c>
      <c r="U276" s="141">
        <v>4.8000000000000001E-2</v>
      </c>
      <c r="V276" s="141">
        <f>U276*H276</f>
        <v>2.40408</v>
      </c>
      <c r="W276" s="141">
        <v>4.8000000000000001E-2</v>
      </c>
      <c r="X276" s="142">
        <f>W276*H276</f>
        <v>2.40408</v>
      </c>
      <c r="AR276" s="143" t="s">
        <v>147</v>
      </c>
      <c r="AT276" s="143" t="s">
        <v>143</v>
      </c>
      <c r="AU276" s="143" t="s">
        <v>84</v>
      </c>
      <c r="AY276" s="17" t="s">
        <v>140</v>
      </c>
      <c r="BE276" s="144">
        <f>IF(O276="základní",K276,0)</f>
        <v>0</v>
      </c>
      <c r="BF276" s="144">
        <f>IF(O276="snížená",K276,0)</f>
        <v>0</v>
      </c>
      <c r="BG276" s="144">
        <f>IF(O276="zákl. přenesená",K276,0)</f>
        <v>0</v>
      </c>
      <c r="BH276" s="144">
        <f>IF(O276="sníž. přenesená",K276,0)</f>
        <v>0</v>
      </c>
      <c r="BI276" s="144">
        <f>IF(O276="nulová",K276,0)</f>
        <v>0</v>
      </c>
      <c r="BJ276" s="17" t="s">
        <v>82</v>
      </c>
      <c r="BK276" s="144">
        <f>ROUND(P276*H276,2)</f>
        <v>0</v>
      </c>
      <c r="BL276" s="17" t="s">
        <v>147</v>
      </c>
      <c r="BM276" s="143" t="s">
        <v>320</v>
      </c>
    </row>
    <row r="277" spans="2:65" s="1" customFormat="1">
      <c r="B277" s="32"/>
      <c r="D277" s="163" t="s">
        <v>172</v>
      </c>
      <c r="F277" s="164" t="s">
        <v>321</v>
      </c>
      <c r="I277" s="165"/>
      <c r="J277" s="165"/>
      <c r="M277" s="32"/>
      <c r="N277" s="240"/>
      <c r="X277" s="56"/>
      <c r="AT277" s="17" t="s">
        <v>172</v>
      </c>
      <c r="AU277" s="17" t="s">
        <v>84</v>
      </c>
    </row>
    <row r="278" spans="2:65" s="12" customFormat="1" ht="20.399999999999999">
      <c r="B278" s="145"/>
      <c r="D278" s="146" t="s">
        <v>149</v>
      </c>
      <c r="E278" s="147" t="s">
        <v>1</v>
      </c>
      <c r="F278" s="148" t="s">
        <v>306</v>
      </c>
      <c r="H278" s="147" t="s">
        <v>1</v>
      </c>
      <c r="I278" s="149"/>
      <c r="J278" s="149"/>
      <c r="M278" s="145"/>
      <c r="N278" s="237"/>
      <c r="X278" s="150"/>
      <c r="AT278" s="147" t="s">
        <v>149</v>
      </c>
      <c r="AU278" s="147" t="s">
        <v>84</v>
      </c>
      <c r="AV278" s="12" t="s">
        <v>82</v>
      </c>
      <c r="AW278" s="12" t="s">
        <v>4</v>
      </c>
      <c r="AX278" s="12" t="s">
        <v>74</v>
      </c>
      <c r="AY278" s="147" t="s">
        <v>140</v>
      </c>
    </row>
    <row r="279" spans="2:65" s="13" customFormat="1">
      <c r="B279" s="151"/>
      <c r="D279" s="146" t="s">
        <v>149</v>
      </c>
      <c r="E279" s="152" t="s">
        <v>1</v>
      </c>
      <c r="F279" s="153" t="s">
        <v>307</v>
      </c>
      <c r="H279" s="154">
        <v>5.9359999999999999</v>
      </c>
      <c r="I279" s="155"/>
      <c r="J279" s="155"/>
      <c r="M279" s="151"/>
      <c r="N279" s="238"/>
      <c r="X279" s="156"/>
      <c r="AT279" s="152" t="s">
        <v>149</v>
      </c>
      <c r="AU279" s="152" t="s">
        <v>84</v>
      </c>
      <c r="AV279" s="13" t="s">
        <v>84</v>
      </c>
      <c r="AW279" s="13" t="s">
        <v>4</v>
      </c>
      <c r="AX279" s="13" t="s">
        <v>74</v>
      </c>
      <c r="AY279" s="152" t="s">
        <v>140</v>
      </c>
    </row>
    <row r="280" spans="2:65" s="13" customFormat="1">
      <c r="B280" s="151"/>
      <c r="D280" s="146" t="s">
        <v>149</v>
      </c>
      <c r="E280" s="152" t="s">
        <v>1</v>
      </c>
      <c r="F280" s="153" t="s">
        <v>308</v>
      </c>
      <c r="H280" s="154">
        <v>9.2750000000000004</v>
      </c>
      <c r="I280" s="155"/>
      <c r="J280" s="155"/>
      <c r="M280" s="151"/>
      <c r="N280" s="238"/>
      <c r="X280" s="156"/>
      <c r="AT280" s="152" t="s">
        <v>149</v>
      </c>
      <c r="AU280" s="152" t="s">
        <v>84</v>
      </c>
      <c r="AV280" s="13" t="s">
        <v>84</v>
      </c>
      <c r="AW280" s="13" t="s">
        <v>4</v>
      </c>
      <c r="AX280" s="13" t="s">
        <v>74</v>
      </c>
      <c r="AY280" s="152" t="s">
        <v>140</v>
      </c>
    </row>
    <row r="281" spans="2:65" s="13" customFormat="1">
      <c r="B281" s="151"/>
      <c r="D281" s="146" t="s">
        <v>149</v>
      </c>
      <c r="E281" s="152" t="s">
        <v>1</v>
      </c>
      <c r="F281" s="153" t="s">
        <v>308</v>
      </c>
      <c r="H281" s="154">
        <v>9.2750000000000004</v>
      </c>
      <c r="I281" s="155"/>
      <c r="J281" s="155"/>
      <c r="M281" s="151"/>
      <c r="N281" s="238"/>
      <c r="X281" s="156"/>
      <c r="AT281" s="152" t="s">
        <v>149</v>
      </c>
      <c r="AU281" s="152" t="s">
        <v>84</v>
      </c>
      <c r="AV281" s="13" t="s">
        <v>84</v>
      </c>
      <c r="AW281" s="13" t="s">
        <v>4</v>
      </c>
      <c r="AX281" s="13" t="s">
        <v>74</v>
      </c>
      <c r="AY281" s="152" t="s">
        <v>140</v>
      </c>
    </row>
    <row r="282" spans="2:65" s="13" customFormat="1">
      <c r="B282" s="151"/>
      <c r="D282" s="146" t="s">
        <v>149</v>
      </c>
      <c r="E282" s="152" t="s">
        <v>1</v>
      </c>
      <c r="F282" s="153" t="s">
        <v>308</v>
      </c>
      <c r="H282" s="154">
        <v>9.2750000000000004</v>
      </c>
      <c r="I282" s="155"/>
      <c r="J282" s="155"/>
      <c r="M282" s="151"/>
      <c r="N282" s="238"/>
      <c r="X282" s="156"/>
      <c r="AT282" s="152" t="s">
        <v>149</v>
      </c>
      <c r="AU282" s="152" t="s">
        <v>84</v>
      </c>
      <c r="AV282" s="13" t="s">
        <v>84</v>
      </c>
      <c r="AW282" s="13" t="s">
        <v>4</v>
      </c>
      <c r="AX282" s="13" t="s">
        <v>74</v>
      </c>
      <c r="AY282" s="152" t="s">
        <v>140</v>
      </c>
    </row>
    <row r="283" spans="2:65" s="13" customFormat="1">
      <c r="B283" s="151"/>
      <c r="D283" s="146" t="s">
        <v>149</v>
      </c>
      <c r="E283" s="152" t="s">
        <v>1</v>
      </c>
      <c r="F283" s="153" t="s">
        <v>307</v>
      </c>
      <c r="H283" s="154">
        <v>5.9359999999999999</v>
      </c>
      <c r="I283" s="155"/>
      <c r="J283" s="155"/>
      <c r="M283" s="151"/>
      <c r="N283" s="238"/>
      <c r="X283" s="156"/>
      <c r="AT283" s="152" t="s">
        <v>149</v>
      </c>
      <c r="AU283" s="152" t="s">
        <v>84</v>
      </c>
      <c r="AV283" s="13" t="s">
        <v>84</v>
      </c>
      <c r="AW283" s="13" t="s">
        <v>4</v>
      </c>
      <c r="AX283" s="13" t="s">
        <v>74</v>
      </c>
      <c r="AY283" s="152" t="s">
        <v>140</v>
      </c>
    </row>
    <row r="284" spans="2:65" s="13" customFormat="1">
      <c r="B284" s="151"/>
      <c r="D284" s="146" t="s">
        <v>149</v>
      </c>
      <c r="E284" s="152" t="s">
        <v>1</v>
      </c>
      <c r="F284" s="153" t="s">
        <v>307</v>
      </c>
      <c r="H284" s="154">
        <v>5.9359999999999999</v>
      </c>
      <c r="I284" s="155"/>
      <c r="J284" s="155"/>
      <c r="M284" s="151"/>
      <c r="N284" s="238"/>
      <c r="X284" s="156"/>
      <c r="AT284" s="152" t="s">
        <v>149</v>
      </c>
      <c r="AU284" s="152" t="s">
        <v>84</v>
      </c>
      <c r="AV284" s="13" t="s">
        <v>84</v>
      </c>
      <c r="AW284" s="13" t="s">
        <v>4</v>
      </c>
      <c r="AX284" s="13" t="s">
        <v>74</v>
      </c>
      <c r="AY284" s="152" t="s">
        <v>140</v>
      </c>
    </row>
    <row r="285" spans="2:65" s="13" customFormat="1">
      <c r="B285" s="151"/>
      <c r="D285" s="146" t="s">
        <v>149</v>
      </c>
      <c r="E285" s="152" t="s">
        <v>1</v>
      </c>
      <c r="F285" s="153" t="s">
        <v>309</v>
      </c>
      <c r="H285" s="154">
        <v>4.452</v>
      </c>
      <c r="I285" s="155"/>
      <c r="J285" s="155"/>
      <c r="M285" s="151"/>
      <c r="N285" s="238"/>
      <c r="X285" s="156"/>
      <c r="AT285" s="152" t="s">
        <v>149</v>
      </c>
      <c r="AU285" s="152" t="s">
        <v>84</v>
      </c>
      <c r="AV285" s="13" t="s">
        <v>84</v>
      </c>
      <c r="AW285" s="13" t="s">
        <v>4</v>
      </c>
      <c r="AX285" s="13" t="s">
        <v>74</v>
      </c>
      <c r="AY285" s="152" t="s">
        <v>140</v>
      </c>
    </row>
    <row r="286" spans="2:65" s="14" customFormat="1">
      <c r="B286" s="157"/>
      <c r="D286" s="146" t="s">
        <v>149</v>
      </c>
      <c r="E286" s="158" t="s">
        <v>1</v>
      </c>
      <c r="F286" s="159" t="s">
        <v>152</v>
      </c>
      <c r="H286" s="160">
        <v>50.085000000000001</v>
      </c>
      <c r="I286" s="161"/>
      <c r="J286" s="161"/>
      <c r="M286" s="157"/>
      <c r="N286" s="239"/>
      <c r="X286" s="162"/>
      <c r="AT286" s="158" t="s">
        <v>149</v>
      </c>
      <c r="AU286" s="158" t="s">
        <v>84</v>
      </c>
      <c r="AV286" s="14" t="s">
        <v>147</v>
      </c>
      <c r="AW286" s="14" t="s">
        <v>4</v>
      </c>
      <c r="AX286" s="14" t="s">
        <v>82</v>
      </c>
      <c r="AY286" s="158" t="s">
        <v>140</v>
      </c>
    </row>
    <row r="287" spans="2:65" s="1" customFormat="1" ht="24.15" customHeight="1">
      <c r="B287" s="130"/>
      <c r="C287" s="131" t="s">
        <v>322</v>
      </c>
      <c r="D287" s="131" t="s">
        <v>143</v>
      </c>
      <c r="E287" s="132" t="s">
        <v>323</v>
      </c>
      <c r="F287" s="133" t="s">
        <v>324</v>
      </c>
      <c r="G287" s="134" t="s">
        <v>155</v>
      </c>
      <c r="H287" s="135">
        <v>50.085000000000001</v>
      </c>
      <c r="I287" s="136"/>
      <c r="J287" s="136"/>
      <c r="K287" s="137">
        <f>ROUND(P287*H287,2)</f>
        <v>0</v>
      </c>
      <c r="L287" s="138"/>
      <c r="M287" s="32"/>
      <c r="N287" s="236" t="s">
        <v>1</v>
      </c>
      <c r="O287" s="139" t="s">
        <v>37</v>
      </c>
      <c r="P287" s="140">
        <f>I287+J287</f>
        <v>0</v>
      </c>
      <c r="Q287" s="140">
        <f>ROUND(I287*H287,2)</f>
        <v>0</v>
      </c>
      <c r="R287" s="140">
        <f>ROUND(J287*H287,2)</f>
        <v>0</v>
      </c>
      <c r="T287" s="141">
        <f>S287*H287</f>
        <v>0</v>
      </c>
      <c r="U287" s="141">
        <v>4.0000000000000002E-4</v>
      </c>
      <c r="V287" s="141">
        <f>U287*H287</f>
        <v>2.0034E-2</v>
      </c>
      <c r="W287" s="141">
        <v>0</v>
      </c>
      <c r="X287" s="142">
        <f>W287*H287</f>
        <v>0</v>
      </c>
      <c r="AR287" s="143" t="s">
        <v>147</v>
      </c>
      <c r="AT287" s="143" t="s">
        <v>143</v>
      </c>
      <c r="AU287" s="143" t="s">
        <v>84</v>
      </c>
      <c r="AY287" s="17" t="s">
        <v>140</v>
      </c>
      <c r="BE287" s="144">
        <f>IF(O287="základní",K287,0)</f>
        <v>0</v>
      </c>
      <c r="BF287" s="144">
        <f>IF(O287="snížená",K287,0)</f>
        <v>0</v>
      </c>
      <c r="BG287" s="144">
        <f>IF(O287="zákl. přenesená",K287,0)</f>
        <v>0</v>
      </c>
      <c r="BH287" s="144">
        <f>IF(O287="sníž. přenesená",K287,0)</f>
        <v>0</v>
      </c>
      <c r="BI287" s="144">
        <f>IF(O287="nulová",K287,0)</f>
        <v>0</v>
      </c>
      <c r="BJ287" s="17" t="s">
        <v>82</v>
      </c>
      <c r="BK287" s="144">
        <f>ROUND(P287*H287,2)</f>
        <v>0</v>
      </c>
      <c r="BL287" s="17" t="s">
        <v>147</v>
      </c>
      <c r="BM287" s="143" t="s">
        <v>325</v>
      </c>
    </row>
    <row r="288" spans="2:65" s="12" customFormat="1" ht="20.399999999999999">
      <c r="B288" s="145"/>
      <c r="D288" s="146" t="s">
        <v>149</v>
      </c>
      <c r="E288" s="147" t="s">
        <v>1</v>
      </c>
      <c r="F288" s="148" t="s">
        <v>326</v>
      </c>
      <c r="H288" s="147" t="s">
        <v>1</v>
      </c>
      <c r="I288" s="149"/>
      <c r="J288" s="149"/>
      <c r="M288" s="145"/>
      <c r="N288" s="237"/>
      <c r="X288" s="150"/>
      <c r="AT288" s="147" t="s">
        <v>149</v>
      </c>
      <c r="AU288" s="147" t="s">
        <v>84</v>
      </c>
      <c r="AV288" s="12" t="s">
        <v>82</v>
      </c>
      <c r="AW288" s="12" t="s">
        <v>4</v>
      </c>
      <c r="AX288" s="12" t="s">
        <v>74</v>
      </c>
      <c r="AY288" s="147" t="s">
        <v>140</v>
      </c>
    </row>
    <row r="289" spans="2:65" s="12" customFormat="1" ht="20.399999999999999">
      <c r="B289" s="145"/>
      <c r="D289" s="146" t="s">
        <v>149</v>
      </c>
      <c r="E289" s="147" t="s">
        <v>1</v>
      </c>
      <c r="F289" s="148" t="s">
        <v>327</v>
      </c>
      <c r="H289" s="147" t="s">
        <v>1</v>
      </c>
      <c r="I289" s="149"/>
      <c r="J289" s="149"/>
      <c r="M289" s="145"/>
      <c r="N289" s="237"/>
      <c r="X289" s="150"/>
      <c r="AT289" s="147" t="s">
        <v>149</v>
      </c>
      <c r="AU289" s="147" t="s">
        <v>84</v>
      </c>
      <c r="AV289" s="12" t="s">
        <v>82</v>
      </c>
      <c r="AW289" s="12" t="s">
        <v>4</v>
      </c>
      <c r="AX289" s="12" t="s">
        <v>74</v>
      </c>
      <c r="AY289" s="147" t="s">
        <v>140</v>
      </c>
    </row>
    <row r="290" spans="2:65" s="13" customFormat="1">
      <c r="B290" s="151"/>
      <c r="D290" s="146" t="s">
        <v>149</v>
      </c>
      <c r="E290" s="152" t="s">
        <v>1</v>
      </c>
      <c r="F290" s="153" t="s">
        <v>307</v>
      </c>
      <c r="H290" s="154">
        <v>5.9359999999999999</v>
      </c>
      <c r="I290" s="155"/>
      <c r="J290" s="155"/>
      <c r="M290" s="151"/>
      <c r="N290" s="238"/>
      <c r="X290" s="156"/>
      <c r="AT290" s="152" t="s">
        <v>149</v>
      </c>
      <c r="AU290" s="152" t="s">
        <v>84</v>
      </c>
      <c r="AV290" s="13" t="s">
        <v>84</v>
      </c>
      <c r="AW290" s="13" t="s">
        <v>4</v>
      </c>
      <c r="AX290" s="13" t="s">
        <v>74</v>
      </c>
      <c r="AY290" s="152" t="s">
        <v>140</v>
      </c>
    </row>
    <row r="291" spans="2:65" s="13" customFormat="1">
      <c r="B291" s="151"/>
      <c r="D291" s="146" t="s">
        <v>149</v>
      </c>
      <c r="E291" s="152" t="s">
        <v>1</v>
      </c>
      <c r="F291" s="153" t="s">
        <v>308</v>
      </c>
      <c r="H291" s="154">
        <v>9.2750000000000004</v>
      </c>
      <c r="I291" s="155"/>
      <c r="J291" s="155"/>
      <c r="M291" s="151"/>
      <c r="N291" s="238"/>
      <c r="X291" s="156"/>
      <c r="AT291" s="152" t="s">
        <v>149</v>
      </c>
      <c r="AU291" s="152" t="s">
        <v>84</v>
      </c>
      <c r="AV291" s="13" t="s">
        <v>84</v>
      </c>
      <c r="AW291" s="13" t="s">
        <v>4</v>
      </c>
      <c r="AX291" s="13" t="s">
        <v>74</v>
      </c>
      <c r="AY291" s="152" t="s">
        <v>140</v>
      </c>
    </row>
    <row r="292" spans="2:65" s="13" customFormat="1">
      <c r="B292" s="151"/>
      <c r="D292" s="146" t="s">
        <v>149</v>
      </c>
      <c r="E292" s="152" t="s">
        <v>1</v>
      </c>
      <c r="F292" s="153" t="s">
        <v>308</v>
      </c>
      <c r="H292" s="154">
        <v>9.2750000000000004</v>
      </c>
      <c r="I292" s="155"/>
      <c r="J292" s="155"/>
      <c r="M292" s="151"/>
      <c r="N292" s="238"/>
      <c r="X292" s="156"/>
      <c r="AT292" s="152" t="s">
        <v>149</v>
      </c>
      <c r="AU292" s="152" t="s">
        <v>84</v>
      </c>
      <c r="AV292" s="13" t="s">
        <v>84</v>
      </c>
      <c r="AW292" s="13" t="s">
        <v>4</v>
      </c>
      <c r="AX292" s="13" t="s">
        <v>74</v>
      </c>
      <c r="AY292" s="152" t="s">
        <v>140</v>
      </c>
    </row>
    <row r="293" spans="2:65" s="13" customFormat="1">
      <c r="B293" s="151"/>
      <c r="D293" s="146" t="s">
        <v>149</v>
      </c>
      <c r="E293" s="152" t="s">
        <v>1</v>
      </c>
      <c r="F293" s="153" t="s">
        <v>308</v>
      </c>
      <c r="H293" s="154">
        <v>9.2750000000000004</v>
      </c>
      <c r="I293" s="155"/>
      <c r="J293" s="155"/>
      <c r="M293" s="151"/>
      <c r="N293" s="238"/>
      <c r="X293" s="156"/>
      <c r="AT293" s="152" t="s">
        <v>149</v>
      </c>
      <c r="AU293" s="152" t="s">
        <v>84</v>
      </c>
      <c r="AV293" s="13" t="s">
        <v>84</v>
      </c>
      <c r="AW293" s="13" t="s">
        <v>4</v>
      </c>
      <c r="AX293" s="13" t="s">
        <v>74</v>
      </c>
      <c r="AY293" s="152" t="s">
        <v>140</v>
      </c>
    </row>
    <row r="294" spans="2:65" s="13" customFormat="1">
      <c r="B294" s="151"/>
      <c r="D294" s="146" t="s">
        <v>149</v>
      </c>
      <c r="E294" s="152" t="s">
        <v>1</v>
      </c>
      <c r="F294" s="153" t="s">
        <v>307</v>
      </c>
      <c r="H294" s="154">
        <v>5.9359999999999999</v>
      </c>
      <c r="I294" s="155"/>
      <c r="J294" s="155"/>
      <c r="M294" s="151"/>
      <c r="N294" s="238"/>
      <c r="X294" s="156"/>
      <c r="AT294" s="152" t="s">
        <v>149</v>
      </c>
      <c r="AU294" s="152" t="s">
        <v>84</v>
      </c>
      <c r="AV294" s="13" t="s">
        <v>84</v>
      </c>
      <c r="AW294" s="13" t="s">
        <v>4</v>
      </c>
      <c r="AX294" s="13" t="s">
        <v>74</v>
      </c>
      <c r="AY294" s="152" t="s">
        <v>140</v>
      </c>
    </row>
    <row r="295" spans="2:65" s="13" customFormat="1">
      <c r="B295" s="151"/>
      <c r="D295" s="146" t="s">
        <v>149</v>
      </c>
      <c r="E295" s="152" t="s">
        <v>1</v>
      </c>
      <c r="F295" s="153" t="s">
        <v>307</v>
      </c>
      <c r="H295" s="154">
        <v>5.9359999999999999</v>
      </c>
      <c r="I295" s="155"/>
      <c r="J295" s="155"/>
      <c r="M295" s="151"/>
      <c r="N295" s="238"/>
      <c r="X295" s="156"/>
      <c r="AT295" s="152" t="s">
        <v>149</v>
      </c>
      <c r="AU295" s="152" t="s">
        <v>84</v>
      </c>
      <c r="AV295" s="13" t="s">
        <v>84</v>
      </c>
      <c r="AW295" s="13" t="s">
        <v>4</v>
      </c>
      <c r="AX295" s="13" t="s">
        <v>74</v>
      </c>
      <c r="AY295" s="152" t="s">
        <v>140</v>
      </c>
    </row>
    <row r="296" spans="2:65" s="13" customFormat="1">
      <c r="B296" s="151"/>
      <c r="D296" s="146" t="s">
        <v>149</v>
      </c>
      <c r="E296" s="152" t="s">
        <v>1</v>
      </c>
      <c r="F296" s="153" t="s">
        <v>309</v>
      </c>
      <c r="H296" s="154">
        <v>4.452</v>
      </c>
      <c r="I296" s="155"/>
      <c r="J296" s="155"/>
      <c r="M296" s="151"/>
      <c r="N296" s="238"/>
      <c r="X296" s="156"/>
      <c r="AT296" s="152" t="s">
        <v>149</v>
      </c>
      <c r="AU296" s="152" t="s">
        <v>84</v>
      </c>
      <c r="AV296" s="13" t="s">
        <v>84</v>
      </c>
      <c r="AW296" s="13" t="s">
        <v>4</v>
      </c>
      <c r="AX296" s="13" t="s">
        <v>74</v>
      </c>
      <c r="AY296" s="152" t="s">
        <v>140</v>
      </c>
    </row>
    <row r="297" spans="2:65" s="14" customFormat="1">
      <c r="B297" s="157"/>
      <c r="D297" s="146" t="s">
        <v>149</v>
      </c>
      <c r="E297" s="158" t="s">
        <v>1</v>
      </c>
      <c r="F297" s="159" t="s">
        <v>152</v>
      </c>
      <c r="H297" s="160">
        <v>50.085000000000001</v>
      </c>
      <c r="I297" s="161"/>
      <c r="J297" s="161"/>
      <c r="M297" s="157"/>
      <c r="N297" s="239"/>
      <c r="X297" s="162"/>
      <c r="AT297" s="158" t="s">
        <v>149</v>
      </c>
      <c r="AU297" s="158" t="s">
        <v>84</v>
      </c>
      <c r="AV297" s="14" t="s">
        <v>147</v>
      </c>
      <c r="AW297" s="14" t="s">
        <v>4</v>
      </c>
      <c r="AX297" s="14" t="s">
        <v>82</v>
      </c>
      <c r="AY297" s="158" t="s">
        <v>140</v>
      </c>
    </row>
    <row r="298" spans="2:65" s="11" customFormat="1" ht="22.8" customHeight="1">
      <c r="B298" s="118"/>
      <c r="D298" s="119" t="s">
        <v>73</v>
      </c>
      <c r="E298" s="128" t="s">
        <v>328</v>
      </c>
      <c r="F298" s="128" t="s">
        <v>329</v>
      </c>
      <c r="I298" s="121"/>
      <c r="J298" s="121"/>
      <c r="K298" s="129">
        <f>BK298</f>
        <v>0</v>
      </c>
      <c r="M298" s="118"/>
      <c r="N298" s="235"/>
      <c r="Q298" s="123">
        <f>SUM(Q299:Q310)</f>
        <v>0</v>
      </c>
      <c r="R298" s="123">
        <f>SUM(R299:R310)</f>
        <v>0</v>
      </c>
      <c r="T298" s="124">
        <f>SUM(T299:T310)</f>
        <v>0</v>
      </c>
      <c r="V298" s="124">
        <f>SUM(V299:V310)</f>
        <v>0</v>
      </c>
      <c r="X298" s="125">
        <f>SUM(X299:X310)</f>
        <v>0</v>
      </c>
      <c r="AR298" s="119" t="s">
        <v>82</v>
      </c>
      <c r="AT298" s="126" t="s">
        <v>73</v>
      </c>
      <c r="AU298" s="126" t="s">
        <v>82</v>
      </c>
      <c r="AY298" s="119" t="s">
        <v>140</v>
      </c>
      <c r="BK298" s="127">
        <f>SUM(BK299:BK310)</f>
        <v>0</v>
      </c>
    </row>
    <row r="299" spans="2:65" s="1" customFormat="1" ht="16.5" customHeight="1">
      <c r="B299" s="130"/>
      <c r="C299" s="131" t="s">
        <v>330</v>
      </c>
      <c r="D299" s="131" t="s">
        <v>143</v>
      </c>
      <c r="E299" s="132" t="s">
        <v>331</v>
      </c>
      <c r="F299" s="133" t="s">
        <v>332</v>
      </c>
      <c r="G299" s="134" t="s">
        <v>231</v>
      </c>
      <c r="H299" s="135">
        <v>51.956000000000003</v>
      </c>
      <c r="I299" s="136"/>
      <c r="J299" s="136"/>
      <c r="K299" s="137">
        <f>ROUND(P299*H299,2)</f>
        <v>0</v>
      </c>
      <c r="L299" s="138"/>
      <c r="M299" s="32"/>
      <c r="N299" s="236" t="s">
        <v>1</v>
      </c>
      <c r="O299" s="139" t="s">
        <v>37</v>
      </c>
      <c r="P299" s="140">
        <f>I299+J299</f>
        <v>0</v>
      </c>
      <c r="Q299" s="140">
        <f>ROUND(I299*H299,2)</f>
        <v>0</v>
      </c>
      <c r="R299" s="140">
        <f>ROUND(J299*H299,2)</f>
        <v>0</v>
      </c>
      <c r="T299" s="141">
        <f>S299*H299</f>
        <v>0</v>
      </c>
      <c r="U299" s="141">
        <v>0</v>
      </c>
      <c r="V299" s="141">
        <f>U299*H299</f>
        <v>0</v>
      </c>
      <c r="W299" s="141">
        <v>0</v>
      </c>
      <c r="X299" s="142">
        <f>W299*H299</f>
        <v>0</v>
      </c>
      <c r="AR299" s="143" t="s">
        <v>147</v>
      </c>
      <c r="AT299" s="143" t="s">
        <v>143</v>
      </c>
      <c r="AU299" s="143" t="s">
        <v>84</v>
      </c>
      <c r="AY299" s="17" t="s">
        <v>140</v>
      </c>
      <c r="BE299" s="144">
        <f>IF(O299="základní",K299,0)</f>
        <v>0</v>
      </c>
      <c r="BF299" s="144">
        <f>IF(O299="snížená",K299,0)</f>
        <v>0</v>
      </c>
      <c r="BG299" s="144">
        <f>IF(O299="zákl. přenesená",K299,0)</f>
        <v>0</v>
      </c>
      <c r="BH299" s="144">
        <f>IF(O299="sníž. přenesená",K299,0)</f>
        <v>0</v>
      </c>
      <c r="BI299" s="144">
        <f>IF(O299="nulová",K299,0)</f>
        <v>0</v>
      </c>
      <c r="BJ299" s="17" t="s">
        <v>82</v>
      </c>
      <c r="BK299" s="144">
        <f>ROUND(P299*H299,2)</f>
        <v>0</v>
      </c>
      <c r="BL299" s="17" t="s">
        <v>147</v>
      </c>
      <c r="BM299" s="143" t="s">
        <v>333</v>
      </c>
    </row>
    <row r="300" spans="2:65" s="1" customFormat="1">
      <c r="B300" s="32"/>
      <c r="D300" s="163" t="s">
        <v>172</v>
      </c>
      <c r="F300" s="164" t="s">
        <v>334</v>
      </c>
      <c r="I300" s="165"/>
      <c r="J300" s="165"/>
      <c r="M300" s="32"/>
      <c r="N300" s="240"/>
      <c r="X300" s="56"/>
      <c r="AT300" s="17" t="s">
        <v>172</v>
      </c>
      <c r="AU300" s="17" t="s">
        <v>84</v>
      </c>
    </row>
    <row r="301" spans="2:65" s="1" customFormat="1" ht="33" customHeight="1">
      <c r="B301" s="130"/>
      <c r="C301" s="131" t="s">
        <v>335</v>
      </c>
      <c r="D301" s="131" t="s">
        <v>143</v>
      </c>
      <c r="E301" s="132" t="s">
        <v>336</v>
      </c>
      <c r="F301" s="133" t="s">
        <v>337</v>
      </c>
      <c r="G301" s="134" t="s">
        <v>231</v>
      </c>
      <c r="H301" s="135">
        <v>51.956000000000003</v>
      </c>
      <c r="I301" s="136"/>
      <c r="J301" s="136"/>
      <c r="K301" s="137">
        <f>ROUND(P301*H301,2)</f>
        <v>0</v>
      </c>
      <c r="L301" s="138"/>
      <c r="M301" s="32"/>
      <c r="N301" s="236" t="s">
        <v>1</v>
      </c>
      <c r="O301" s="139" t="s">
        <v>37</v>
      </c>
      <c r="P301" s="140">
        <f>I301+J301</f>
        <v>0</v>
      </c>
      <c r="Q301" s="140">
        <f>ROUND(I301*H301,2)</f>
        <v>0</v>
      </c>
      <c r="R301" s="140">
        <f>ROUND(J301*H301,2)</f>
        <v>0</v>
      </c>
      <c r="T301" s="141">
        <f>S301*H301</f>
        <v>0</v>
      </c>
      <c r="U301" s="141">
        <v>0</v>
      </c>
      <c r="V301" s="141">
        <f>U301*H301</f>
        <v>0</v>
      </c>
      <c r="W301" s="141">
        <v>0</v>
      </c>
      <c r="X301" s="142">
        <f>W301*H301</f>
        <v>0</v>
      </c>
      <c r="AR301" s="143" t="s">
        <v>147</v>
      </c>
      <c r="AT301" s="143" t="s">
        <v>143</v>
      </c>
      <c r="AU301" s="143" t="s">
        <v>84</v>
      </c>
      <c r="AY301" s="17" t="s">
        <v>140</v>
      </c>
      <c r="BE301" s="144">
        <f>IF(O301="základní",K301,0)</f>
        <v>0</v>
      </c>
      <c r="BF301" s="144">
        <f>IF(O301="snížená",K301,0)</f>
        <v>0</v>
      </c>
      <c r="BG301" s="144">
        <f>IF(O301="zákl. přenesená",K301,0)</f>
        <v>0</v>
      </c>
      <c r="BH301" s="144">
        <f>IF(O301="sníž. přenesená",K301,0)</f>
        <v>0</v>
      </c>
      <c r="BI301" s="144">
        <f>IF(O301="nulová",K301,0)</f>
        <v>0</v>
      </c>
      <c r="BJ301" s="17" t="s">
        <v>82</v>
      </c>
      <c r="BK301" s="144">
        <f>ROUND(P301*H301,2)</f>
        <v>0</v>
      </c>
      <c r="BL301" s="17" t="s">
        <v>147</v>
      </c>
      <c r="BM301" s="143" t="s">
        <v>338</v>
      </c>
    </row>
    <row r="302" spans="2:65" s="1" customFormat="1">
      <c r="B302" s="32"/>
      <c r="D302" s="163" t="s">
        <v>172</v>
      </c>
      <c r="F302" s="164" t="s">
        <v>339</v>
      </c>
      <c r="I302" s="165"/>
      <c r="J302" s="165"/>
      <c r="M302" s="32"/>
      <c r="N302" s="240"/>
      <c r="X302" s="56"/>
      <c r="AT302" s="17" t="s">
        <v>172</v>
      </c>
      <c r="AU302" s="17" t="s">
        <v>84</v>
      </c>
    </row>
    <row r="303" spans="2:65" s="1" customFormat="1" ht="24.15" customHeight="1">
      <c r="B303" s="130"/>
      <c r="C303" s="131" t="s">
        <v>340</v>
      </c>
      <c r="D303" s="131" t="s">
        <v>143</v>
      </c>
      <c r="E303" s="132" t="s">
        <v>341</v>
      </c>
      <c r="F303" s="133" t="s">
        <v>342</v>
      </c>
      <c r="G303" s="134" t="s">
        <v>231</v>
      </c>
      <c r="H303" s="135">
        <v>51.956000000000003</v>
      </c>
      <c r="I303" s="136"/>
      <c r="J303" s="136"/>
      <c r="K303" s="137">
        <f>ROUND(P303*H303,2)</f>
        <v>0</v>
      </c>
      <c r="L303" s="138"/>
      <c r="M303" s="32"/>
      <c r="N303" s="236" t="s">
        <v>1</v>
      </c>
      <c r="O303" s="139" t="s">
        <v>37</v>
      </c>
      <c r="P303" s="140">
        <f>I303+J303</f>
        <v>0</v>
      </c>
      <c r="Q303" s="140">
        <f>ROUND(I303*H303,2)</f>
        <v>0</v>
      </c>
      <c r="R303" s="140">
        <f>ROUND(J303*H303,2)</f>
        <v>0</v>
      </c>
      <c r="T303" s="141">
        <f>S303*H303</f>
        <v>0</v>
      </c>
      <c r="U303" s="141">
        <v>0</v>
      </c>
      <c r="V303" s="141">
        <f>U303*H303</f>
        <v>0</v>
      </c>
      <c r="W303" s="141">
        <v>0</v>
      </c>
      <c r="X303" s="142">
        <f>W303*H303</f>
        <v>0</v>
      </c>
      <c r="AR303" s="143" t="s">
        <v>147</v>
      </c>
      <c r="AT303" s="143" t="s">
        <v>143</v>
      </c>
      <c r="AU303" s="143" t="s">
        <v>84</v>
      </c>
      <c r="AY303" s="17" t="s">
        <v>140</v>
      </c>
      <c r="BE303" s="144">
        <f>IF(O303="základní",K303,0)</f>
        <v>0</v>
      </c>
      <c r="BF303" s="144">
        <f>IF(O303="snížená",K303,0)</f>
        <v>0</v>
      </c>
      <c r="BG303" s="144">
        <f>IF(O303="zákl. přenesená",K303,0)</f>
        <v>0</v>
      </c>
      <c r="BH303" s="144">
        <f>IF(O303="sníž. přenesená",K303,0)</f>
        <v>0</v>
      </c>
      <c r="BI303" s="144">
        <f>IF(O303="nulová",K303,0)</f>
        <v>0</v>
      </c>
      <c r="BJ303" s="17" t="s">
        <v>82</v>
      </c>
      <c r="BK303" s="144">
        <f>ROUND(P303*H303,2)</f>
        <v>0</v>
      </c>
      <c r="BL303" s="17" t="s">
        <v>147</v>
      </c>
      <c r="BM303" s="143" t="s">
        <v>343</v>
      </c>
    </row>
    <row r="304" spans="2:65" s="1" customFormat="1">
      <c r="B304" s="32"/>
      <c r="D304" s="163" t="s">
        <v>172</v>
      </c>
      <c r="F304" s="164" t="s">
        <v>344</v>
      </c>
      <c r="I304" s="165"/>
      <c r="J304" s="165"/>
      <c r="M304" s="32"/>
      <c r="N304" s="240"/>
      <c r="X304" s="56"/>
      <c r="AT304" s="17" t="s">
        <v>172</v>
      </c>
      <c r="AU304" s="17" t="s">
        <v>84</v>
      </c>
    </row>
    <row r="305" spans="2:65" s="1" customFormat="1" ht="24.15" customHeight="1">
      <c r="B305" s="130"/>
      <c r="C305" s="131" t="s">
        <v>345</v>
      </c>
      <c r="D305" s="131" t="s">
        <v>143</v>
      </c>
      <c r="E305" s="132" t="s">
        <v>346</v>
      </c>
      <c r="F305" s="133" t="s">
        <v>347</v>
      </c>
      <c r="G305" s="134" t="s">
        <v>231</v>
      </c>
      <c r="H305" s="135">
        <v>1003.01</v>
      </c>
      <c r="I305" s="136"/>
      <c r="J305" s="136"/>
      <c r="K305" s="137">
        <f>ROUND(P305*H305,2)</f>
        <v>0</v>
      </c>
      <c r="L305" s="138"/>
      <c r="M305" s="32"/>
      <c r="N305" s="236" t="s">
        <v>1</v>
      </c>
      <c r="O305" s="139" t="s">
        <v>37</v>
      </c>
      <c r="P305" s="140">
        <f>I305+J305</f>
        <v>0</v>
      </c>
      <c r="Q305" s="140">
        <f>ROUND(I305*H305,2)</f>
        <v>0</v>
      </c>
      <c r="R305" s="140">
        <f>ROUND(J305*H305,2)</f>
        <v>0</v>
      </c>
      <c r="T305" s="141">
        <f>S305*H305</f>
        <v>0</v>
      </c>
      <c r="U305" s="141">
        <v>0</v>
      </c>
      <c r="V305" s="141">
        <f>U305*H305</f>
        <v>0</v>
      </c>
      <c r="W305" s="141">
        <v>0</v>
      </c>
      <c r="X305" s="142">
        <f>W305*H305</f>
        <v>0</v>
      </c>
      <c r="AR305" s="143" t="s">
        <v>147</v>
      </c>
      <c r="AT305" s="143" t="s">
        <v>143</v>
      </c>
      <c r="AU305" s="143" t="s">
        <v>84</v>
      </c>
      <c r="AY305" s="17" t="s">
        <v>140</v>
      </c>
      <c r="BE305" s="144">
        <f>IF(O305="základní",K305,0)</f>
        <v>0</v>
      </c>
      <c r="BF305" s="144">
        <f>IF(O305="snížená",K305,0)</f>
        <v>0</v>
      </c>
      <c r="BG305" s="144">
        <f>IF(O305="zákl. přenesená",K305,0)</f>
        <v>0</v>
      </c>
      <c r="BH305" s="144">
        <f>IF(O305="sníž. přenesená",K305,0)</f>
        <v>0</v>
      </c>
      <c r="BI305" s="144">
        <f>IF(O305="nulová",K305,0)</f>
        <v>0</v>
      </c>
      <c r="BJ305" s="17" t="s">
        <v>82</v>
      </c>
      <c r="BK305" s="144">
        <f>ROUND(P305*H305,2)</f>
        <v>0</v>
      </c>
      <c r="BL305" s="17" t="s">
        <v>147</v>
      </c>
      <c r="BM305" s="143" t="s">
        <v>348</v>
      </c>
    </row>
    <row r="306" spans="2:65" s="1" customFormat="1">
      <c r="B306" s="32"/>
      <c r="D306" s="163" t="s">
        <v>172</v>
      </c>
      <c r="F306" s="164" t="s">
        <v>349</v>
      </c>
      <c r="I306" s="165"/>
      <c r="J306" s="165"/>
      <c r="M306" s="32"/>
      <c r="N306" s="240"/>
      <c r="X306" s="56"/>
      <c r="AT306" s="17" t="s">
        <v>172</v>
      </c>
      <c r="AU306" s="17" t="s">
        <v>84</v>
      </c>
    </row>
    <row r="307" spans="2:65" s="13" customFormat="1">
      <c r="B307" s="151"/>
      <c r="D307" s="146" t="s">
        <v>149</v>
      </c>
      <c r="E307" s="152" t="s">
        <v>1</v>
      </c>
      <c r="F307" s="153" t="s">
        <v>350</v>
      </c>
      <c r="H307" s="154">
        <v>1003.01</v>
      </c>
      <c r="I307" s="155"/>
      <c r="J307" s="155"/>
      <c r="M307" s="151"/>
      <c r="N307" s="238"/>
      <c r="X307" s="156"/>
      <c r="AT307" s="152" t="s">
        <v>149</v>
      </c>
      <c r="AU307" s="152" t="s">
        <v>84</v>
      </c>
      <c r="AV307" s="13" t="s">
        <v>84</v>
      </c>
      <c r="AW307" s="13" t="s">
        <v>4</v>
      </c>
      <c r="AX307" s="13" t="s">
        <v>74</v>
      </c>
      <c r="AY307" s="152" t="s">
        <v>140</v>
      </c>
    </row>
    <row r="308" spans="2:65" s="14" customFormat="1">
      <c r="B308" s="157"/>
      <c r="D308" s="146" t="s">
        <v>149</v>
      </c>
      <c r="E308" s="158" t="s">
        <v>1</v>
      </c>
      <c r="F308" s="159" t="s">
        <v>152</v>
      </c>
      <c r="H308" s="160">
        <v>1003.01</v>
      </c>
      <c r="I308" s="161"/>
      <c r="J308" s="161"/>
      <c r="M308" s="157"/>
      <c r="N308" s="239"/>
      <c r="X308" s="162"/>
      <c r="AT308" s="158" t="s">
        <v>149</v>
      </c>
      <c r="AU308" s="158" t="s">
        <v>84</v>
      </c>
      <c r="AV308" s="14" t="s">
        <v>147</v>
      </c>
      <c r="AW308" s="14" t="s">
        <v>4</v>
      </c>
      <c r="AX308" s="14" t="s">
        <v>82</v>
      </c>
      <c r="AY308" s="158" t="s">
        <v>140</v>
      </c>
    </row>
    <row r="309" spans="2:65" s="1" customFormat="1" ht="33" customHeight="1">
      <c r="B309" s="130"/>
      <c r="C309" s="131" t="s">
        <v>351</v>
      </c>
      <c r="D309" s="131" t="s">
        <v>143</v>
      </c>
      <c r="E309" s="132" t="s">
        <v>352</v>
      </c>
      <c r="F309" s="133" t="s">
        <v>353</v>
      </c>
      <c r="G309" s="134" t="s">
        <v>231</v>
      </c>
      <c r="H309" s="135">
        <v>51.956000000000003</v>
      </c>
      <c r="I309" s="136"/>
      <c r="J309" s="136"/>
      <c r="K309" s="137">
        <f>ROUND(P309*H309,2)</f>
        <v>0</v>
      </c>
      <c r="L309" s="138"/>
      <c r="M309" s="32"/>
      <c r="N309" s="236" t="s">
        <v>1</v>
      </c>
      <c r="O309" s="139" t="s">
        <v>37</v>
      </c>
      <c r="P309" s="140">
        <f>I309+J309</f>
        <v>0</v>
      </c>
      <c r="Q309" s="140">
        <f>ROUND(I309*H309,2)</f>
        <v>0</v>
      </c>
      <c r="R309" s="140">
        <f>ROUND(J309*H309,2)</f>
        <v>0</v>
      </c>
      <c r="T309" s="141">
        <f>S309*H309</f>
        <v>0</v>
      </c>
      <c r="U309" s="141">
        <v>0</v>
      </c>
      <c r="V309" s="141">
        <f>U309*H309</f>
        <v>0</v>
      </c>
      <c r="W309" s="141">
        <v>0</v>
      </c>
      <c r="X309" s="142">
        <f>W309*H309</f>
        <v>0</v>
      </c>
      <c r="AR309" s="143" t="s">
        <v>147</v>
      </c>
      <c r="AT309" s="143" t="s">
        <v>143</v>
      </c>
      <c r="AU309" s="143" t="s">
        <v>84</v>
      </c>
      <c r="AY309" s="17" t="s">
        <v>140</v>
      </c>
      <c r="BE309" s="144">
        <f>IF(O309="základní",K309,0)</f>
        <v>0</v>
      </c>
      <c r="BF309" s="144">
        <f>IF(O309="snížená",K309,0)</f>
        <v>0</v>
      </c>
      <c r="BG309" s="144">
        <f>IF(O309="zákl. přenesená",K309,0)</f>
        <v>0</v>
      </c>
      <c r="BH309" s="144">
        <f>IF(O309="sníž. přenesená",K309,0)</f>
        <v>0</v>
      </c>
      <c r="BI309" s="144">
        <f>IF(O309="nulová",K309,0)</f>
        <v>0</v>
      </c>
      <c r="BJ309" s="17" t="s">
        <v>82</v>
      </c>
      <c r="BK309" s="144">
        <f>ROUND(P309*H309,2)</f>
        <v>0</v>
      </c>
      <c r="BL309" s="17" t="s">
        <v>147</v>
      </c>
      <c r="BM309" s="143" t="s">
        <v>354</v>
      </c>
    </row>
    <row r="310" spans="2:65" s="1" customFormat="1">
      <c r="B310" s="32"/>
      <c r="D310" s="163" t="s">
        <v>172</v>
      </c>
      <c r="F310" s="164" t="s">
        <v>355</v>
      </c>
      <c r="I310" s="165"/>
      <c r="J310" s="165"/>
      <c r="M310" s="32"/>
      <c r="N310" s="240"/>
      <c r="X310" s="56"/>
      <c r="AT310" s="17" t="s">
        <v>172</v>
      </c>
      <c r="AU310" s="17" t="s">
        <v>84</v>
      </c>
    </row>
    <row r="311" spans="2:65" s="11" customFormat="1" ht="22.8" customHeight="1">
      <c r="B311" s="118"/>
      <c r="D311" s="119" t="s">
        <v>73</v>
      </c>
      <c r="E311" s="128" t="s">
        <v>356</v>
      </c>
      <c r="F311" s="128" t="s">
        <v>357</v>
      </c>
      <c r="I311" s="121"/>
      <c r="J311" s="121"/>
      <c r="K311" s="129">
        <f>BK311</f>
        <v>0</v>
      </c>
      <c r="M311" s="118"/>
      <c r="N311" s="235"/>
      <c r="Q311" s="123">
        <f>SUM(Q312:Q313)</f>
        <v>0</v>
      </c>
      <c r="R311" s="123">
        <f>SUM(R312:R313)</f>
        <v>0</v>
      </c>
      <c r="T311" s="124">
        <f>SUM(T312:T313)</f>
        <v>0</v>
      </c>
      <c r="V311" s="124">
        <f>SUM(V312:V313)</f>
        <v>0</v>
      </c>
      <c r="X311" s="125">
        <f>SUM(X312:X313)</f>
        <v>0</v>
      </c>
      <c r="AR311" s="119" t="s">
        <v>82</v>
      </c>
      <c r="AT311" s="126" t="s">
        <v>73</v>
      </c>
      <c r="AU311" s="126" t="s">
        <v>82</v>
      </c>
      <c r="AY311" s="119" t="s">
        <v>140</v>
      </c>
      <c r="BK311" s="127">
        <f>SUM(BK312:BK313)</f>
        <v>0</v>
      </c>
    </row>
    <row r="312" spans="2:65" s="1" customFormat="1" ht="16.5" customHeight="1">
      <c r="B312" s="130"/>
      <c r="C312" s="131" t="s">
        <v>358</v>
      </c>
      <c r="D312" s="131" t="s">
        <v>143</v>
      </c>
      <c r="E312" s="132" t="s">
        <v>359</v>
      </c>
      <c r="F312" s="133" t="s">
        <v>360</v>
      </c>
      <c r="G312" s="134" t="s">
        <v>231</v>
      </c>
      <c r="H312" s="135">
        <v>10.36</v>
      </c>
      <c r="I312" s="136"/>
      <c r="J312" s="136"/>
      <c r="K312" s="137">
        <f>ROUND(P312*H312,2)</f>
        <v>0</v>
      </c>
      <c r="L312" s="138"/>
      <c r="M312" s="32"/>
      <c r="N312" s="236" t="s">
        <v>1</v>
      </c>
      <c r="O312" s="139" t="s">
        <v>37</v>
      </c>
      <c r="P312" s="140">
        <f>I312+J312</f>
        <v>0</v>
      </c>
      <c r="Q312" s="140">
        <f>ROUND(I312*H312,2)</f>
        <v>0</v>
      </c>
      <c r="R312" s="140">
        <f>ROUND(J312*H312,2)</f>
        <v>0</v>
      </c>
      <c r="T312" s="141">
        <f>S312*H312</f>
        <v>0</v>
      </c>
      <c r="U312" s="141">
        <v>0</v>
      </c>
      <c r="V312" s="141">
        <f>U312*H312</f>
        <v>0</v>
      </c>
      <c r="W312" s="141">
        <v>0</v>
      </c>
      <c r="X312" s="142">
        <f>W312*H312</f>
        <v>0</v>
      </c>
      <c r="AR312" s="143" t="s">
        <v>147</v>
      </c>
      <c r="AT312" s="143" t="s">
        <v>143</v>
      </c>
      <c r="AU312" s="143" t="s">
        <v>84</v>
      </c>
      <c r="AY312" s="17" t="s">
        <v>140</v>
      </c>
      <c r="BE312" s="144">
        <f>IF(O312="základní",K312,0)</f>
        <v>0</v>
      </c>
      <c r="BF312" s="144">
        <f>IF(O312="snížená",K312,0)</f>
        <v>0</v>
      </c>
      <c r="BG312" s="144">
        <f>IF(O312="zákl. přenesená",K312,0)</f>
        <v>0</v>
      </c>
      <c r="BH312" s="144">
        <f>IF(O312="sníž. přenesená",K312,0)</f>
        <v>0</v>
      </c>
      <c r="BI312" s="144">
        <f>IF(O312="nulová",K312,0)</f>
        <v>0</v>
      </c>
      <c r="BJ312" s="17" t="s">
        <v>82</v>
      </c>
      <c r="BK312" s="144">
        <f>ROUND(P312*H312,2)</f>
        <v>0</v>
      </c>
      <c r="BL312" s="17" t="s">
        <v>147</v>
      </c>
      <c r="BM312" s="143" t="s">
        <v>361</v>
      </c>
    </row>
    <row r="313" spans="2:65" s="1" customFormat="1">
      <c r="B313" s="32"/>
      <c r="D313" s="163" t="s">
        <v>172</v>
      </c>
      <c r="F313" s="164" t="s">
        <v>362</v>
      </c>
      <c r="I313" s="165"/>
      <c r="J313" s="165"/>
      <c r="M313" s="32"/>
      <c r="N313" s="240"/>
      <c r="X313" s="56"/>
      <c r="AT313" s="17" t="s">
        <v>172</v>
      </c>
      <c r="AU313" s="17" t="s">
        <v>84</v>
      </c>
    </row>
    <row r="314" spans="2:65" s="11" customFormat="1" ht="25.95" customHeight="1">
      <c r="B314" s="118"/>
      <c r="D314" s="119" t="s">
        <v>73</v>
      </c>
      <c r="E314" s="120" t="s">
        <v>363</v>
      </c>
      <c r="F314" s="120" t="s">
        <v>364</v>
      </c>
      <c r="I314" s="121"/>
      <c r="J314" s="121"/>
      <c r="K314" s="122">
        <f>BK314</f>
        <v>0</v>
      </c>
      <c r="M314" s="118"/>
      <c r="N314" s="235"/>
      <c r="Q314" s="123">
        <f>Q315+Q329+Q356+Q357+Q374+Q439+Q465+Q488+Q502+Q535+Q551+Q647+Q724+Q743</f>
        <v>0</v>
      </c>
      <c r="R314" s="123">
        <f>R315+R329+R356+R357+R374+R439+R465+R488+R502+R535+R551+R647+R724+R743</f>
        <v>0</v>
      </c>
      <c r="T314" s="124">
        <f>T315+T329+T356+T357+T374+T439+T465+T488+T502+T535+T551+T647+T724+T743</f>
        <v>0</v>
      </c>
      <c r="V314" s="124">
        <f>V315+V329+V356+V357+V374+V439+V465+V488+V502+V535+V551+V647+V724+V743</f>
        <v>3.4933904696</v>
      </c>
      <c r="X314" s="125">
        <f>X315+X329+X356+X357+X374+X439+X465+X488+X502+X535+X551+X647+X724+X743</f>
        <v>9.6601427700000002</v>
      </c>
      <c r="AR314" s="119" t="s">
        <v>84</v>
      </c>
      <c r="AT314" s="126" t="s">
        <v>73</v>
      </c>
      <c r="AU314" s="126" t="s">
        <v>74</v>
      </c>
      <c r="AY314" s="119" t="s">
        <v>140</v>
      </c>
      <c r="BK314" s="127">
        <f>BK315+BK329+BK356+BK357+BK374+BK439+BK465+BK488+BK502+BK535+BK551+BK647+BK724+BK743</f>
        <v>0</v>
      </c>
    </row>
    <row r="315" spans="2:65" s="11" customFormat="1" ht="22.8" customHeight="1">
      <c r="B315" s="118"/>
      <c r="D315" s="119" t="s">
        <v>73</v>
      </c>
      <c r="E315" s="128" t="s">
        <v>365</v>
      </c>
      <c r="F315" s="128" t="s">
        <v>366</v>
      </c>
      <c r="I315" s="121"/>
      <c r="J315" s="121"/>
      <c r="K315" s="129">
        <f>BK315</f>
        <v>0</v>
      </c>
      <c r="M315" s="118"/>
      <c r="N315" s="235"/>
      <c r="Q315" s="123">
        <f>SUM(Q316:Q328)</f>
        <v>0</v>
      </c>
      <c r="R315" s="123">
        <f>SUM(R316:R328)</f>
        <v>0</v>
      </c>
      <c r="T315" s="124">
        <f>SUM(T316:T328)</f>
        <v>0</v>
      </c>
      <c r="V315" s="124">
        <f>SUM(V316:V328)</f>
        <v>2.2559999999999998E-3</v>
      </c>
      <c r="X315" s="125">
        <f>SUM(X316:X328)</f>
        <v>0</v>
      </c>
      <c r="AR315" s="119" t="s">
        <v>84</v>
      </c>
      <c r="AT315" s="126" t="s">
        <v>73</v>
      </c>
      <c r="AU315" s="126" t="s">
        <v>82</v>
      </c>
      <c r="AY315" s="119" t="s">
        <v>140</v>
      </c>
      <c r="BK315" s="127">
        <f>SUM(BK316:BK328)</f>
        <v>0</v>
      </c>
    </row>
    <row r="316" spans="2:65" s="1" customFormat="1" ht="33" customHeight="1">
      <c r="B316" s="130"/>
      <c r="C316" s="131" t="s">
        <v>367</v>
      </c>
      <c r="D316" s="131" t="s">
        <v>143</v>
      </c>
      <c r="E316" s="132" t="s">
        <v>368</v>
      </c>
      <c r="F316" s="133" t="s">
        <v>369</v>
      </c>
      <c r="G316" s="134" t="s">
        <v>155</v>
      </c>
      <c r="H316" s="135">
        <v>2.2559999999999998</v>
      </c>
      <c r="I316" s="136"/>
      <c r="J316" s="136"/>
      <c r="K316" s="137">
        <f>ROUND(P316*H316,2)</f>
        <v>0</v>
      </c>
      <c r="L316" s="138"/>
      <c r="M316" s="32"/>
      <c r="N316" s="236" t="s">
        <v>1</v>
      </c>
      <c r="O316" s="139" t="s">
        <v>37</v>
      </c>
      <c r="P316" s="140">
        <f>I316+J316</f>
        <v>0</v>
      </c>
      <c r="Q316" s="140">
        <f>ROUND(I316*H316,2)</f>
        <v>0</v>
      </c>
      <c r="R316" s="140">
        <f>ROUND(J316*H316,2)</f>
        <v>0</v>
      </c>
      <c r="T316" s="141">
        <f>S316*H316</f>
        <v>0</v>
      </c>
      <c r="U316" s="141">
        <v>0</v>
      </c>
      <c r="V316" s="141">
        <f>U316*H316</f>
        <v>0</v>
      </c>
      <c r="W316" s="141">
        <v>0</v>
      </c>
      <c r="X316" s="142">
        <f>W316*H316</f>
        <v>0</v>
      </c>
      <c r="AR316" s="143" t="s">
        <v>246</v>
      </c>
      <c r="AT316" s="143" t="s">
        <v>143</v>
      </c>
      <c r="AU316" s="143" t="s">
        <v>84</v>
      </c>
      <c r="AY316" s="17" t="s">
        <v>140</v>
      </c>
      <c r="BE316" s="144">
        <f>IF(O316="základní",K316,0)</f>
        <v>0</v>
      </c>
      <c r="BF316" s="144">
        <f>IF(O316="snížená",K316,0)</f>
        <v>0</v>
      </c>
      <c r="BG316" s="144">
        <f>IF(O316="zákl. přenesená",K316,0)</f>
        <v>0</v>
      </c>
      <c r="BH316" s="144">
        <f>IF(O316="sníž. přenesená",K316,0)</f>
        <v>0</v>
      </c>
      <c r="BI316" s="144">
        <f>IF(O316="nulová",K316,0)</f>
        <v>0</v>
      </c>
      <c r="BJ316" s="17" t="s">
        <v>82</v>
      </c>
      <c r="BK316" s="144">
        <f>ROUND(P316*H316,2)</f>
        <v>0</v>
      </c>
      <c r="BL316" s="17" t="s">
        <v>246</v>
      </c>
      <c r="BM316" s="143" t="s">
        <v>370</v>
      </c>
    </row>
    <row r="317" spans="2:65" s="1" customFormat="1">
      <c r="B317" s="32"/>
      <c r="D317" s="163" t="s">
        <v>172</v>
      </c>
      <c r="F317" s="164" t="s">
        <v>371</v>
      </c>
      <c r="I317" s="165"/>
      <c r="J317" s="165"/>
      <c r="M317" s="32"/>
      <c r="N317" s="240"/>
      <c r="X317" s="56"/>
      <c r="AT317" s="17" t="s">
        <v>172</v>
      </c>
      <c r="AU317" s="17" t="s">
        <v>84</v>
      </c>
    </row>
    <row r="318" spans="2:65" s="12" customFormat="1" ht="20.399999999999999">
      <c r="B318" s="145"/>
      <c r="D318" s="146" t="s">
        <v>149</v>
      </c>
      <c r="E318" s="147" t="s">
        <v>1</v>
      </c>
      <c r="F318" s="148" t="s">
        <v>372</v>
      </c>
      <c r="H318" s="147" t="s">
        <v>1</v>
      </c>
      <c r="I318" s="149"/>
      <c r="J318" s="149"/>
      <c r="M318" s="145"/>
      <c r="N318" s="237"/>
      <c r="X318" s="150"/>
      <c r="AT318" s="147" t="s">
        <v>149</v>
      </c>
      <c r="AU318" s="147" t="s">
        <v>84</v>
      </c>
      <c r="AV318" s="12" t="s">
        <v>82</v>
      </c>
      <c r="AW318" s="12" t="s">
        <v>4</v>
      </c>
      <c r="AX318" s="12" t="s">
        <v>74</v>
      </c>
      <c r="AY318" s="147" t="s">
        <v>140</v>
      </c>
    </row>
    <row r="319" spans="2:65" s="12" customFormat="1">
      <c r="B319" s="145"/>
      <c r="D319" s="146" t="s">
        <v>149</v>
      </c>
      <c r="E319" s="147" t="s">
        <v>1</v>
      </c>
      <c r="F319" s="148" t="s">
        <v>373</v>
      </c>
      <c r="H319" s="147" t="s">
        <v>1</v>
      </c>
      <c r="I319" s="149"/>
      <c r="J319" s="149"/>
      <c r="M319" s="145"/>
      <c r="N319" s="237"/>
      <c r="X319" s="150"/>
      <c r="AT319" s="147" t="s">
        <v>149</v>
      </c>
      <c r="AU319" s="147" t="s">
        <v>84</v>
      </c>
      <c r="AV319" s="12" t="s">
        <v>82</v>
      </c>
      <c r="AW319" s="12" t="s">
        <v>4</v>
      </c>
      <c r="AX319" s="12" t="s">
        <v>74</v>
      </c>
      <c r="AY319" s="147" t="s">
        <v>140</v>
      </c>
    </row>
    <row r="320" spans="2:65" s="13" customFormat="1">
      <c r="B320" s="151"/>
      <c r="D320" s="146" t="s">
        <v>149</v>
      </c>
      <c r="E320" s="152" t="s">
        <v>1</v>
      </c>
      <c r="F320" s="153" t="s">
        <v>374</v>
      </c>
      <c r="H320" s="154">
        <v>2.2559999999999998</v>
      </c>
      <c r="I320" s="155"/>
      <c r="J320" s="155"/>
      <c r="M320" s="151"/>
      <c r="N320" s="238"/>
      <c r="X320" s="156"/>
      <c r="AT320" s="152" t="s">
        <v>149</v>
      </c>
      <c r="AU320" s="152" t="s">
        <v>84</v>
      </c>
      <c r="AV320" s="13" t="s">
        <v>84</v>
      </c>
      <c r="AW320" s="13" t="s">
        <v>4</v>
      </c>
      <c r="AX320" s="13" t="s">
        <v>74</v>
      </c>
      <c r="AY320" s="152" t="s">
        <v>140</v>
      </c>
    </row>
    <row r="321" spans="2:65" s="14" customFormat="1">
      <c r="B321" s="157"/>
      <c r="D321" s="146" t="s">
        <v>149</v>
      </c>
      <c r="E321" s="158" t="s">
        <v>1</v>
      </c>
      <c r="F321" s="159" t="s">
        <v>152</v>
      </c>
      <c r="H321" s="160">
        <v>2.2559999999999998</v>
      </c>
      <c r="I321" s="161"/>
      <c r="J321" s="161"/>
      <c r="M321" s="157"/>
      <c r="N321" s="239"/>
      <c r="X321" s="162"/>
      <c r="AT321" s="158" t="s">
        <v>149</v>
      </c>
      <c r="AU321" s="158" t="s">
        <v>84</v>
      </c>
      <c r="AV321" s="14" t="s">
        <v>147</v>
      </c>
      <c r="AW321" s="14" t="s">
        <v>4</v>
      </c>
      <c r="AX321" s="14" t="s">
        <v>82</v>
      </c>
      <c r="AY321" s="158" t="s">
        <v>140</v>
      </c>
    </row>
    <row r="322" spans="2:65" s="1" customFormat="1" ht="24.15" customHeight="1">
      <c r="B322" s="130"/>
      <c r="C322" s="172" t="s">
        <v>375</v>
      </c>
      <c r="D322" s="172" t="s">
        <v>215</v>
      </c>
      <c r="E322" s="173" t="s">
        <v>376</v>
      </c>
      <c r="F322" s="174" t="s">
        <v>377</v>
      </c>
      <c r="G322" s="175" t="s">
        <v>378</v>
      </c>
      <c r="H322" s="176">
        <v>2.2559999999999998</v>
      </c>
      <c r="I322" s="177"/>
      <c r="J322" s="178"/>
      <c r="K322" s="179">
        <f>ROUND(P322*H322,2)</f>
        <v>0</v>
      </c>
      <c r="L322" s="178"/>
      <c r="M322" s="180"/>
      <c r="N322" s="242" t="s">
        <v>1</v>
      </c>
      <c r="O322" s="139" t="s">
        <v>37</v>
      </c>
      <c r="P322" s="140">
        <f>I322+J322</f>
        <v>0</v>
      </c>
      <c r="Q322" s="140">
        <f>ROUND(I322*H322,2)</f>
        <v>0</v>
      </c>
      <c r="R322" s="140">
        <f>ROUND(J322*H322,2)</f>
        <v>0</v>
      </c>
      <c r="T322" s="141">
        <f>S322*H322</f>
        <v>0</v>
      </c>
      <c r="U322" s="141">
        <v>1E-3</v>
      </c>
      <c r="V322" s="141">
        <f>U322*H322</f>
        <v>2.2559999999999998E-3</v>
      </c>
      <c r="W322" s="141">
        <v>0</v>
      </c>
      <c r="X322" s="142">
        <f>W322*H322</f>
        <v>0</v>
      </c>
      <c r="AR322" s="143" t="s">
        <v>358</v>
      </c>
      <c r="AT322" s="143" t="s">
        <v>215</v>
      </c>
      <c r="AU322" s="143" t="s">
        <v>84</v>
      </c>
      <c r="AY322" s="17" t="s">
        <v>140</v>
      </c>
      <c r="BE322" s="144">
        <f>IF(O322="základní",K322,0)</f>
        <v>0</v>
      </c>
      <c r="BF322" s="144">
        <f>IF(O322="snížená",K322,0)</f>
        <v>0</v>
      </c>
      <c r="BG322" s="144">
        <f>IF(O322="zákl. přenesená",K322,0)</f>
        <v>0</v>
      </c>
      <c r="BH322" s="144">
        <f>IF(O322="sníž. přenesená",K322,0)</f>
        <v>0</v>
      </c>
      <c r="BI322" s="144">
        <f>IF(O322="nulová",K322,0)</f>
        <v>0</v>
      </c>
      <c r="BJ322" s="17" t="s">
        <v>82</v>
      </c>
      <c r="BK322" s="144">
        <f>ROUND(P322*H322,2)</f>
        <v>0</v>
      </c>
      <c r="BL322" s="17" t="s">
        <v>246</v>
      </c>
      <c r="BM322" s="143" t="s">
        <v>379</v>
      </c>
    </row>
    <row r="323" spans="2:65" s="12" customFormat="1" ht="20.399999999999999">
      <c r="B323" s="145"/>
      <c r="D323" s="146" t="s">
        <v>149</v>
      </c>
      <c r="E323" s="147" t="s">
        <v>1</v>
      </c>
      <c r="F323" s="148" t="s">
        <v>372</v>
      </c>
      <c r="H323" s="147" t="s">
        <v>1</v>
      </c>
      <c r="I323" s="149"/>
      <c r="J323" s="149"/>
      <c r="M323" s="145"/>
      <c r="N323" s="237"/>
      <c r="X323" s="150"/>
      <c r="AT323" s="147" t="s">
        <v>149</v>
      </c>
      <c r="AU323" s="147" t="s">
        <v>84</v>
      </c>
      <c r="AV323" s="12" t="s">
        <v>82</v>
      </c>
      <c r="AW323" s="12" t="s">
        <v>4</v>
      </c>
      <c r="AX323" s="12" t="s">
        <v>74</v>
      </c>
      <c r="AY323" s="147" t="s">
        <v>140</v>
      </c>
    </row>
    <row r="324" spans="2:65" s="12" customFormat="1">
      <c r="B324" s="145"/>
      <c r="D324" s="146" t="s">
        <v>149</v>
      </c>
      <c r="E324" s="147" t="s">
        <v>1</v>
      </c>
      <c r="F324" s="148" t="s">
        <v>373</v>
      </c>
      <c r="H324" s="147" t="s">
        <v>1</v>
      </c>
      <c r="I324" s="149"/>
      <c r="J324" s="149"/>
      <c r="M324" s="145"/>
      <c r="N324" s="237"/>
      <c r="X324" s="150"/>
      <c r="AT324" s="147" t="s">
        <v>149</v>
      </c>
      <c r="AU324" s="147" t="s">
        <v>84</v>
      </c>
      <c r="AV324" s="12" t="s">
        <v>82</v>
      </c>
      <c r="AW324" s="12" t="s">
        <v>4</v>
      </c>
      <c r="AX324" s="12" t="s">
        <v>74</v>
      </c>
      <c r="AY324" s="147" t="s">
        <v>140</v>
      </c>
    </row>
    <row r="325" spans="2:65" s="13" customFormat="1">
      <c r="B325" s="151"/>
      <c r="D325" s="146" t="s">
        <v>149</v>
      </c>
      <c r="E325" s="152" t="s">
        <v>1</v>
      </c>
      <c r="F325" s="153" t="s">
        <v>374</v>
      </c>
      <c r="H325" s="154">
        <v>2.2559999999999998</v>
      </c>
      <c r="I325" s="155"/>
      <c r="J325" s="155"/>
      <c r="M325" s="151"/>
      <c r="N325" s="238"/>
      <c r="X325" s="156"/>
      <c r="AT325" s="152" t="s">
        <v>149</v>
      </c>
      <c r="AU325" s="152" t="s">
        <v>84</v>
      </c>
      <c r="AV325" s="13" t="s">
        <v>84</v>
      </c>
      <c r="AW325" s="13" t="s">
        <v>4</v>
      </c>
      <c r="AX325" s="13" t="s">
        <v>74</v>
      </c>
      <c r="AY325" s="152" t="s">
        <v>140</v>
      </c>
    </row>
    <row r="326" spans="2:65" s="14" customFormat="1">
      <c r="B326" s="157"/>
      <c r="D326" s="146" t="s">
        <v>149</v>
      </c>
      <c r="E326" s="158" t="s">
        <v>1</v>
      </c>
      <c r="F326" s="159" t="s">
        <v>152</v>
      </c>
      <c r="H326" s="160">
        <v>2.2559999999999998</v>
      </c>
      <c r="I326" s="161"/>
      <c r="J326" s="161"/>
      <c r="M326" s="157"/>
      <c r="N326" s="239"/>
      <c r="X326" s="162"/>
      <c r="AT326" s="158" t="s">
        <v>149</v>
      </c>
      <c r="AU326" s="158" t="s">
        <v>84</v>
      </c>
      <c r="AV326" s="14" t="s">
        <v>147</v>
      </c>
      <c r="AW326" s="14" t="s">
        <v>4</v>
      </c>
      <c r="AX326" s="14" t="s">
        <v>82</v>
      </c>
      <c r="AY326" s="158" t="s">
        <v>140</v>
      </c>
    </row>
    <row r="327" spans="2:65" s="1" customFormat="1" ht="24.15" customHeight="1">
      <c r="B327" s="130"/>
      <c r="C327" s="131" t="s">
        <v>380</v>
      </c>
      <c r="D327" s="131" t="s">
        <v>143</v>
      </c>
      <c r="E327" s="132" t="s">
        <v>381</v>
      </c>
      <c r="F327" s="133" t="s">
        <v>382</v>
      </c>
      <c r="G327" s="134" t="s">
        <v>231</v>
      </c>
      <c r="H327" s="135">
        <v>2E-3</v>
      </c>
      <c r="I327" s="136"/>
      <c r="J327" s="136"/>
      <c r="K327" s="137">
        <f>ROUND(P327*H327,2)</f>
        <v>0</v>
      </c>
      <c r="L327" s="138"/>
      <c r="M327" s="32"/>
      <c r="N327" s="236" t="s">
        <v>1</v>
      </c>
      <c r="O327" s="139" t="s">
        <v>37</v>
      </c>
      <c r="P327" s="140">
        <f>I327+J327</f>
        <v>0</v>
      </c>
      <c r="Q327" s="140">
        <f>ROUND(I327*H327,2)</f>
        <v>0</v>
      </c>
      <c r="R327" s="140">
        <f>ROUND(J327*H327,2)</f>
        <v>0</v>
      </c>
      <c r="T327" s="141">
        <f>S327*H327</f>
        <v>0</v>
      </c>
      <c r="U327" s="141">
        <v>0</v>
      </c>
      <c r="V327" s="141">
        <f>U327*H327</f>
        <v>0</v>
      </c>
      <c r="W327" s="141">
        <v>0</v>
      </c>
      <c r="X327" s="142">
        <f>W327*H327</f>
        <v>0</v>
      </c>
      <c r="AR327" s="143" t="s">
        <v>246</v>
      </c>
      <c r="AT327" s="143" t="s">
        <v>143</v>
      </c>
      <c r="AU327" s="143" t="s">
        <v>84</v>
      </c>
      <c r="AY327" s="17" t="s">
        <v>140</v>
      </c>
      <c r="BE327" s="144">
        <f>IF(O327="základní",K327,0)</f>
        <v>0</v>
      </c>
      <c r="BF327" s="144">
        <f>IF(O327="snížená",K327,0)</f>
        <v>0</v>
      </c>
      <c r="BG327" s="144">
        <f>IF(O327="zákl. přenesená",K327,0)</f>
        <v>0</v>
      </c>
      <c r="BH327" s="144">
        <f>IF(O327="sníž. přenesená",K327,0)</f>
        <v>0</v>
      </c>
      <c r="BI327" s="144">
        <f>IF(O327="nulová",K327,0)</f>
        <v>0</v>
      </c>
      <c r="BJ327" s="17" t="s">
        <v>82</v>
      </c>
      <c r="BK327" s="144">
        <f>ROUND(P327*H327,2)</f>
        <v>0</v>
      </c>
      <c r="BL327" s="17" t="s">
        <v>246</v>
      </c>
      <c r="BM327" s="143" t="s">
        <v>383</v>
      </c>
    </row>
    <row r="328" spans="2:65" s="1" customFormat="1">
      <c r="B328" s="32"/>
      <c r="D328" s="163" t="s">
        <v>172</v>
      </c>
      <c r="F328" s="164" t="s">
        <v>384</v>
      </c>
      <c r="I328" s="165"/>
      <c r="J328" s="165"/>
      <c r="M328" s="32"/>
      <c r="N328" s="240"/>
      <c r="X328" s="56"/>
      <c r="AT328" s="17" t="s">
        <v>172</v>
      </c>
      <c r="AU328" s="17" t="s">
        <v>84</v>
      </c>
    </row>
    <row r="329" spans="2:65" s="11" customFormat="1" ht="22.8" customHeight="1">
      <c r="B329" s="118"/>
      <c r="D329" s="119" t="s">
        <v>73</v>
      </c>
      <c r="E329" s="128" t="s">
        <v>385</v>
      </c>
      <c r="F329" s="128" t="s">
        <v>386</v>
      </c>
      <c r="I329" s="121"/>
      <c r="J329" s="121"/>
      <c r="K329" s="129">
        <f>BK329</f>
        <v>0</v>
      </c>
      <c r="M329" s="118"/>
      <c r="N329" s="235"/>
      <c r="Q329" s="123">
        <f>SUM(Q330:Q355)</f>
        <v>0</v>
      </c>
      <c r="R329" s="123">
        <f>SUM(R330:R355)</f>
        <v>0</v>
      </c>
      <c r="T329" s="124">
        <f>SUM(T330:T355)</f>
        <v>0</v>
      </c>
      <c r="V329" s="124">
        <f>SUM(V330:V355)</f>
        <v>2.3446699999999997E-2</v>
      </c>
      <c r="X329" s="125">
        <f>SUM(X330:X355)</f>
        <v>0</v>
      </c>
      <c r="AR329" s="119" t="s">
        <v>84</v>
      </c>
      <c r="AT329" s="126" t="s">
        <v>73</v>
      </c>
      <c r="AU329" s="126" t="s">
        <v>82</v>
      </c>
      <c r="AY329" s="119" t="s">
        <v>140</v>
      </c>
      <c r="BK329" s="127">
        <f>SUM(BK330:BK355)</f>
        <v>0</v>
      </c>
    </row>
    <row r="330" spans="2:65" s="1" customFormat="1" ht="24.15" customHeight="1">
      <c r="B330" s="130"/>
      <c r="C330" s="131" t="s">
        <v>387</v>
      </c>
      <c r="D330" s="131" t="s">
        <v>143</v>
      </c>
      <c r="E330" s="132" t="s">
        <v>388</v>
      </c>
      <c r="F330" s="133" t="s">
        <v>389</v>
      </c>
      <c r="G330" s="134" t="s">
        <v>155</v>
      </c>
      <c r="H330" s="135">
        <v>9.1489999999999991</v>
      </c>
      <c r="I330" s="136"/>
      <c r="J330" s="136"/>
      <c r="K330" s="137">
        <f>ROUND(P330*H330,2)</f>
        <v>0</v>
      </c>
      <c r="L330" s="138"/>
      <c r="M330" s="32"/>
      <c r="N330" s="236" t="s">
        <v>1</v>
      </c>
      <c r="O330" s="139" t="s">
        <v>37</v>
      </c>
      <c r="P330" s="140">
        <f>I330+J330</f>
        <v>0</v>
      </c>
      <c r="Q330" s="140">
        <f>ROUND(I330*H330,2)</f>
        <v>0</v>
      </c>
      <c r="R330" s="140">
        <f>ROUND(J330*H330,2)</f>
        <v>0</v>
      </c>
      <c r="T330" s="141">
        <f>S330*H330</f>
        <v>0</v>
      </c>
      <c r="U330" s="141">
        <v>0</v>
      </c>
      <c r="V330" s="141">
        <f>U330*H330</f>
        <v>0</v>
      </c>
      <c r="W330" s="141">
        <v>0</v>
      </c>
      <c r="X330" s="142">
        <f>W330*H330</f>
        <v>0</v>
      </c>
      <c r="AR330" s="143" t="s">
        <v>246</v>
      </c>
      <c r="AT330" s="143" t="s">
        <v>143</v>
      </c>
      <c r="AU330" s="143" t="s">
        <v>84</v>
      </c>
      <c r="AY330" s="17" t="s">
        <v>140</v>
      </c>
      <c r="BE330" s="144">
        <f>IF(O330="základní",K330,0)</f>
        <v>0</v>
      </c>
      <c r="BF330" s="144">
        <f>IF(O330="snížená",K330,0)</f>
        <v>0</v>
      </c>
      <c r="BG330" s="144">
        <f>IF(O330="zákl. přenesená",K330,0)</f>
        <v>0</v>
      </c>
      <c r="BH330" s="144">
        <f>IF(O330="sníž. přenesená",K330,0)</f>
        <v>0</v>
      </c>
      <c r="BI330" s="144">
        <f>IF(O330="nulová",K330,0)</f>
        <v>0</v>
      </c>
      <c r="BJ330" s="17" t="s">
        <v>82</v>
      </c>
      <c r="BK330" s="144">
        <f>ROUND(P330*H330,2)</f>
        <v>0</v>
      </c>
      <c r="BL330" s="17" t="s">
        <v>246</v>
      </c>
      <c r="BM330" s="143" t="s">
        <v>390</v>
      </c>
    </row>
    <row r="331" spans="2:65" s="1" customFormat="1">
      <c r="B331" s="32"/>
      <c r="D331" s="163" t="s">
        <v>172</v>
      </c>
      <c r="F331" s="164" t="s">
        <v>391</v>
      </c>
      <c r="I331" s="165"/>
      <c r="J331" s="165"/>
      <c r="M331" s="32"/>
      <c r="N331" s="240"/>
      <c r="X331" s="56"/>
      <c r="AT331" s="17" t="s">
        <v>172</v>
      </c>
      <c r="AU331" s="17" t="s">
        <v>84</v>
      </c>
    </row>
    <row r="332" spans="2:65" s="12" customFormat="1" ht="20.399999999999999">
      <c r="B332" s="145"/>
      <c r="D332" s="146" t="s">
        <v>149</v>
      </c>
      <c r="E332" s="147" t="s">
        <v>1</v>
      </c>
      <c r="F332" s="148" t="s">
        <v>392</v>
      </c>
      <c r="H332" s="147" t="s">
        <v>1</v>
      </c>
      <c r="I332" s="149"/>
      <c r="J332" s="149"/>
      <c r="M332" s="145"/>
      <c r="N332" s="237"/>
      <c r="X332" s="150"/>
      <c r="AT332" s="147" t="s">
        <v>149</v>
      </c>
      <c r="AU332" s="147" t="s">
        <v>84</v>
      </c>
      <c r="AV332" s="12" t="s">
        <v>82</v>
      </c>
      <c r="AW332" s="12" t="s">
        <v>4</v>
      </c>
      <c r="AX332" s="12" t="s">
        <v>74</v>
      </c>
      <c r="AY332" s="147" t="s">
        <v>140</v>
      </c>
    </row>
    <row r="333" spans="2:65" s="12" customFormat="1" ht="30.6">
      <c r="B333" s="145"/>
      <c r="D333" s="146" t="s">
        <v>149</v>
      </c>
      <c r="E333" s="147" t="s">
        <v>1</v>
      </c>
      <c r="F333" s="148" t="s">
        <v>226</v>
      </c>
      <c r="H333" s="147" t="s">
        <v>1</v>
      </c>
      <c r="I333" s="149"/>
      <c r="J333" s="149"/>
      <c r="M333" s="145"/>
      <c r="N333" s="237"/>
      <c r="X333" s="150"/>
      <c r="AT333" s="147" t="s">
        <v>149</v>
      </c>
      <c r="AU333" s="147" t="s">
        <v>84</v>
      </c>
      <c r="AV333" s="12" t="s">
        <v>82</v>
      </c>
      <c r="AW333" s="12" t="s">
        <v>4</v>
      </c>
      <c r="AX333" s="12" t="s">
        <v>74</v>
      </c>
      <c r="AY333" s="147" t="s">
        <v>140</v>
      </c>
    </row>
    <row r="334" spans="2:65" s="13" customFormat="1">
      <c r="B334" s="151"/>
      <c r="D334" s="146" t="s">
        <v>149</v>
      </c>
      <c r="E334" s="152" t="s">
        <v>1</v>
      </c>
      <c r="F334" s="153" t="s">
        <v>393</v>
      </c>
      <c r="H334" s="154">
        <v>9.1489999999999991</v>
      </c>
      <c r="I334" s="155"/>
      <c r="J334" s="155"/>
      <c r="M334" s="151"/>
      <c r="N334" s="238"/>
      <c r="X334" s="156"/>
      <c r="AT334" s="152" t="s">
        <v>149</v>
      </c>
      <c r="AU334" s="152" t="s">
        <v>84</v>
      </c>
      <c r="AV334" s="13" t="s">
        <v>84</v>
      </c>
      <c r="AW334" s="13" t="s">
        <v>4</v>
      </c>
      <c r="AX334" s="13" t="s">
        <v>74</v>
      </c>
      <c r="AY334" s="152" t="s">
        <v>140</v>
      </c>
    </row>
    <row r="335" spans="2:65" s="14" customFormat="1">
      <c r="B335" s="157"/>
      <c r="D335" s="146" t="s">
        <v>149</v>
      </c>
      <c r="E335" s="158" t="s">
        <v>1</v>
      </c>
      <c r="F335" s="159" t="s">
        <v>152</v>
      </c>
      <c r="H335" s="160">
        <v>9.1489999999999991</v>
      </c>
      <c r="I335" s="161"/>
      <c r="J335" s="161"/>
      <c r="M335" s="157"/>
      <c r="N335" s="239"/>
      <c r="X335" s="162"/>
      <c r="AT335" s="158" t="s">
        <v>149</v>
      </c>
      <c r="AU335" s="158" t="s">
        <v>84</v>
      </c>
      <c r="AV335" s="14" t="s">
        <v>147</v>
      </c>
      <c r="AW335" s="14" t="s">
        <v>4</v>
      </c>
      <c r="AX335" s="14" t="s">
        <v>82</v>
      </c>
      <c r="AY335" s="158" t="s">
        <v>140</v>
      </c>
    </row>
    <row r="336" spans="2:65" s="1" customFormat="1" ht="24.15" customHeight="1">
      <c r="B336" s="130"/>
      <c r="C336" s="172" t="s">
        <v>394</v>
      </c>
      <c r="D336" s="172" t="s">
        <v>215</v>
      </c>
      <c r="E336" s="173" t="s">
        <v>395</v>
      </c>
      <c r="F336" s="174" t="s">
        <v>396</v>
      </c>
      <c r="G336" s="175" t="s">
        <v>155</v>
      </c>
      <c r="H336" s="176">
        <v>10.064</v>
      </c>
      <c r="I336" s="177"/>
      <c r="J336" s="178"/>
      <c r="K336" s="179">
        <f>ROUND(P336*H336,2)</f>
        <v>0</v>
      </c>
      <c r="L336" s="178"/>
      <c r="M336" s="180"/>
      <c r="N336" s="242" t="s">
        <v>1</v>
      </c>
      <c r="O336" s="139" t="s">
        <v>37</v>
      </c>
      <c r="P336" s="140">
        <f>I336+J336</f>
        <v>0</v>
      </c>
      <c r="Q336" s="140">
        <f>ROUND(I336*H336,2)</f>
        <v>0</v>
      </c>
      <c r="R336" s="140">
        <f>ROUND(J336*H336,2)</f>
        <v>0</v>
      </c>
      <c r="T336" s="141">
        <f>S336*H336</f>
        <v>0</v>
      </c>
      <c r="U336" s="141">
        <v>1.8E-3</v>
      </c>
      <c r="V336" s="141">
        <f>U336*H336</f>
        <v>1.8115199999999998E-2</v>
      </c>
      <c r="W336" s="141">
        <v>0</v>
      </c>
      <c r="X336" s="142">
        <f>W336*H336</f>
        <v>0</v>
      </c>
      <c r="AR336" s="143" t="s">
        <v>358</v>
      </c>
      <c r="AT336" s="143" t="s">
        <v>215</v>
      </c>
      <c r="AU336" s="143" t="s">
        <v>84</v>
      </c>
      <c r="AY336" s="17" t="s">
        <v>140</v>
      </c>
      <c r="BE336" s="144">
        <f>IF(O336="základní",K336,0)</f>
        <v>0</v>
      </c>
      <c r="BF336" s="144">
        <f>IF(O336="snížená",K336,0)</f>
        <v>0</v>
      </c>
      <c r="BG336" s="144">
        <f>IF(O336="zákl. přenesená",K336,0)</f>
        <v>0</v>
      </c>
      <c r="BH336" s="144">
        <f>IF(O336="sníž. přenesená",K336,0)</f>
        <v>0</v>
      </c>
      <c r="BI336" s="144">
        <f>IF(O336="nulová",K336,0)</f>
        <v>0</v>
      </c>
      <c r="BJ336" s="17" t="s">
        <v>82</v>
      </c>
      <c r="BK336" s="144">
        <f>ROUND(P336*H336,2)</f>
        <v>0</v>
      </c>
      <c r="BL336" s="17" t="s">
        <v>246</v>
      </c>
      <c r="BM336" s="143" t="s">
        <v>397</v>
      </c>
    </row>
    <row r="337" spans="2:65" s="12" customFormat="1" ht="20.399999999999999">
      <c r="B337" s="145"/>
      <c r="D337" s="146" t="s">
        <v>149</v>
      </c>
      <c r="E337" s="147" t="s">
        <v>1</v>
      </c>
      <c r="F337" s="148" t="s">
        <v>392</v>
      </c>
      <c r="H337" s="147" t="s">
        <v>1</v>
      </c>
      <c r="I337" s="149"/>
      <c r="J337" s="149"/>
      <c r="M337" s="145"/>
      <c r="N337" s="237"/>
      <c r="X337" s="150"/>
      <c r="AT337" s="147" t="s">
        <v>149</v>
      </c>
      <c r="AU337" s="147" t="s">
        <v>84</v>
      </c>
      <c r="AV337" s="12" t="s">
        <v>82</v>
      </c>
      <c r="AW337" s="12" t="s">
        <v>4</v>
      </c>
      <c r="AX337" s="12" t="s">
        <v>74</v>
      </c>
      <c r="AY337" s="147" t="s">
        <v>140</v>
      </c>
    </row>
    <row r="338" spans="2:65" s="12" customFormat="1" ht="30.6">
      <c r="B338" s="145"/>
      <c r="D338" s="146" t="s">
        <v>149</v>
      </c>
      <c r="E338" s="147" t="s">
        <v>1</v>
      </c>
      <c r="F338" s="148" t="s">
        <v>226</v>
      </c>
      <c r="H338" s="147" t="s">
        <v>1</v>
      </c>
      <c r="I338" s="149"/>
      <c r="J338" s="149"/>
      <c r="M338" s="145"/>
      <c r="N338" s="237"/>
      <c r="X338" s="150"/>
      <c r="AT338" s="147" t="s">
        <v>149</v>
      </c>
      <c r="AU338" s="147" t="s">
        <v>84</v>
      </c>
      <c r="AV338" s="12" t="s">
        <v>82</v>
      </c>
      <c r="AW338" s="12" t="s">
        <v>4</v>
      </c>
      <c r="AX338" s="12" t="s">
        <v>74</v>
      </c>
      <c r="AY338" s="147" t="s">
        <v>140</v>
      </c>
    </row>
    <row r="339" spans="2:65" s="13" customFormat="1">
      <c r="B339" s="151"/>
      <c r="D339" s="146" t="s">
        <v>149</v>
      </c>
      <c r="E339" s="152" t="s">
        <v>1</v>
      </c>
      <c r="F339" s="153" t="s">
        <v>393</v>
      </c>
      <c r="H339" s="154">
        <v>9.1489999999999991</v>
      </c>
      <c r="I339" s="155"/>
      <c r="J339" s="155"/>
      <c r="M339" s="151"/>
      <c r="N339" s="238"/>
      <c r="X339" s="156"/>
      <c r="AT339" s="152" t="s">
        <v>149</v>
      </c>
      <c r="AU339" s="152" t="s">
        <v>84</v>
      </c>
      <c r="AV339" s="13" t="s">
        <v>84</v>
      </c>
      <c r="AW339" s="13" t="s">
        <v>4</v>
      </c>
      <c r="AX339" s="13" t="s">
        <v>74</v>
      </c>
      <c r="AY339" s="152" t="s">
        <v>140</v>
      </c>
    </row>
    <row r="340" spans="2:65" s="14" customFormat="1">
      <c r="B340" s="157"/>
      <c r="D340" s="146" t="s">
        <v>149</v>
      </c>
      <c r="E340" s="158" t="s">
        <v>1</v>
      </c>
      <c r="F340" s="159" t="s">
        <v>152</v>
      </c>
      <c r="H340" s="160">
        <v>9.1489999999999991</v>
      </c>
      <c r="I340" s="161"/>
      <c r="J340" s="161"/>
      <c r="M340" s="157"/>
      <c r="N340" s="239"/>
      <c r="X340" s="162"/>
      <c r="AT340" s="158" t="s">
        <v>149</v>
      </c>
      <c r="AU340" s="158" t="s">
        <v>84</v>
      </c>
      <c r="AV340" s="14" t="s">
        <v>147</v>
      </c>
      <c r="AW340" s="14" t="s">
        <v>4</v>
      </c>
      <c r="AX340" s="14" t="s">
        <v>82</v>
      </c>
      <c r="AY340" s="158" t="s">
        <v>140</v>
      </c>
    </row>
    <row r="341" spans="2:65" s="13" customFormat="1">
      <c r="B341" s="151"/>
      <c r="D341" s="146" t="s">
        <v>149</v>
      </c>
      <c r="F341" s="153" t="s">
        <v>398</v>
      </c>
      <c r="H341" s="154">
        <v>10.064</v>
      </c>
      <c r="I341" s="155"/>
      <c r="J341" s="155"/>
      <c r="M341" s="151"/>
      <c r="N341" s="238"/>
      <c r="X341" s="156"/>
      <c r="AT341" s="152" t="s">
        <v>149</v>
      </c>
      <c r="AU341" s="152" t="s">
        <v>84</v>
      </c>
      <c r="AV341" s="13" t="s">
        <v>84</v>
      </c>
      <c r="AW341" s="13" t="s">
        <v>3</v>
      </c>
      <c r="AX341" s="13" t="s">
        <v>82</v>
      </c>
      <c r="AY341" s="152" t="s">
        <v>140</v>
      </c>
    </row>
    <row r="342" spans="2:65" s="1" customFormat="1" ht="24.15" customHeight="1">
      <c r="B342" s="130"/>
      <c r="C342" s="131" t="s">
        <v>399</v>
      </c>
      <c r="D342" s="131" t="s">
        <v>143</v>
      </c>
      <c r="E342" s="132" t="s">
        <v>400</v>
      </c>
      <c r="F342" s="133" t="s">
        <v>401</v>
      </c>
      <c r="G342" s="134" t="s">
        <v>155</v>
      </c>
      <c r="H342" s="135">
        <v>9.1489999999999991</v>
      </c>
      <c r="I342" s="136"/>
      <c r="J342" s="136"/>
      <c r="K342" s="137">
        <f>ROUND(P342*H342,2)</f>
        <v>0</v>
      </c>
      <c r="L342" s="138"/>
      <c r="M342" s="32"/>
      <c r="N342" s="236" t="s">
        <v>1</v>
      </c>
      <c r="O342" s="139" t="s">
        <v>37</v>
      </c>
      <c r="P342" s="140">
        <f>I342+J342</f>
        <v>0</v>
      </c>
      <c r="Q342" s="140">
        <f>ROUND(I342*H342,2)</f>
        <v>0</v>
      </c>
      <c r="R342" s="140">
        <f>ROUND(J342*H342,2)</f>
        <v>0</v>
      </c>
      <c r="T342" s="141">
        <f>S342*H342</f>
        <v>0</v>
      </c>
      <c r="U342" s="141">
        <v>0</v>
      </c>
      <c r="V342" s="141">
        <f>U342*H342</f>
        <v>0</v>
      </c>
      <c r="W342" s="141">
        <v>0</v>
      </c>
      <c r="X342" s="142">
        <f>W342*H342</f>
        <v>0</v>
      </c>
      <c r="AR342" s="143" t="s">
        <v>246</v>
      </c>
      <c r="AT342" s="143" t="s">
        <v>143</v>
      </c>
      <c r="AU342" s="143" t="s">
        <v>84</v>
      </c>
      <c r="AY342" s="17" t="s">
        <v>140</v>
      </c>
      <c r="BE342" s="144">
        <f>IF(O342="základní",K342,0)</f>
        <v>0</v>
      </c>
      <c r="BF342" s="144">
        <f>IF(O342="snížená",K342,0)</f>
        <v>0</v>
      </c>
      <c r="BG342" s="144">
        <f>IF(O342="zákl. přenesená",K342,0)</f>
        <v>0</v>
      </c>
      <c r="BH342" s="144">
        <f>IF(O342="sníž. přenesená",K342,0)</f>
        <v>0</v>
      </c>
      <c r="BI342" s="144">
        <f>IF(O342="nulová",K342,0)</f>
        <v>0</v>
      </c>
      <c r="BJ342" s="17" t="s">
        <v>82</v>
      </c>
      <c r="BK342" s="144">
        <f>ROUND(P342*H342,2)</f>
        <v>0</v>
      </c>
      <c r="BL342" s="17" t="s">
        <v>246</v>
      </c>
      <c r="BM342" s="143" t="s">
        <v>402</v>
      </c>
    </row>
    <row r="343" spans="2:65" s="1" customFormat="1">
      <c r="B343" s="32"/>
      <c r="D343" s="163" t="s">
        <v>172</v>
      </c>
      <c r="F343" s="164" t="s">
        <v>403</v>
      </c>
      <c r="I343" s="165"/>
      <c r="J343" s="165"/>
      <c r="M343" s="32"/>
      <c r="N343" s="240"/>
      <c r="X343" s="56"/>
      <c r="AT343" s="17" t="s">
        <v>172</v>
      </c>
      <c r="AU343" s="17" t="s">
        <v>84</v>
      </c>
    </row>
    <row r="344" spans="2:65" s="12" customFormat="1" ht="20.399999999999999">
      <c r="B344" s="145"/>
      <c r="D344" s="146" t="s">
        <v>149</v>
      </c>
      <c r="E344" s="147" t="s">
        <v>1</v>
      </c>
      <c r="F344" s="148" t="s">
        <v>404</v>
      </c>
      <c r="H344" s="147" t="s">
        <v>1</v>
      </c>
      <c r="I344" s="149"/>
      <c r="J344" s="149"/>
      <c r="M344" s="145"/>
      <c r="N344" s="237"/>
      <c r="X344" s="150"/>
      <c r="AT344" s="147" t="s">
        <v>149</v>
      </c>
      <c r="AU344" s="147" t="s">
        <v>84</v>
      </c>
      <c r="AV344" s="12" t="s">
        <v>82</v>
      </c>
      <c r="AW344" s="12" t="s">
        <v>4</v>
      </c>
      <c r="AX344" s="12" t="s">
        <v>74</v>
      </c>
      <c r="AY344" s="147" t="s">
        <v>140</v>
      </c>
    </row>
    <row r="345" spans="2:65" s="12" customFormat="1" ht="30.6">
      <c r="B345" s="145"/>
      <c r="D345" s="146" t="s">
        <v>149</v>
      </c>
      <c r="E345" s="147" t="s">
        <v>1</v>
      </c>
      <c r="F345" s="148" t="s">
        <v>226</v>
      </c>
      <c r="H345" s="147" t="s">
        <v>1</v>
      </c>
      <c r="I345" s="149"/>
      <c r="J345" s="149"/>
      <c r="M345" s="145"/>
      <c r="N345" s="237"/>
      <c r="X345" s="150"/>
      <c r="AT345" s="147" t="s">
        <v>149</v>
      </c>
      <c r="AU345" s="147" t="s">
        <v>84</v>
      </c>
      <c r="AV345" s="12" t="s">
        <v>82</v>
      </c>
      <c r="AW345" s="12" t="s">
        <v>4</v>
      </c>
      <c r="AX345" s="12" t="s">
        <v>74</v>
      </c>
      <c r="AY345" s="147" t="s">
        <v>140</v>
      </c>
    </row>
    <row r="346" spans="2:65" s="13" customFormat="1">
      <c r="B346" s="151"/>
      <c r="D346" s="146" t="s">
        <v>149</v>
      </c>
      <c r="E346" s="152" t="s">
        <v>1</v>
      </c>
      <c r="F346" s="153" t="s">
        <v>393</v>
      </c>
      <c r="H346" s="154">
        <v>9.1489999999999991</v>
      </c>
      <c r="I346" s="155"/>
      <c r="J346" s="155"/>
      <c r="M346" s="151"/>
      <c r="N346" s="238"/>
      <c r="X346" s="156"/>
      <c r="AT346" s="152" t="s">
        <v>149</v>
      </c>
      <c r="AU346" s="152" t="s">
        <v>84</v>
      </c>
      <c r="AV346" s="13" t="s">
        <v>84</v>
      </c>
      <c r="AW346" s="13" t="s">
        <v>4</v>
      </c>
      <c r="AX346" s="13" t="s">
        <v>74</v>
      </c>
      <c r="AY346" s="152" t="s">
        <v>140</v>
      </c>
    </row>
    <row r="347" spans="2:65" s="14" customFormat="1">
      <c r="B347" s="157"/>
      <c r="D347" s="146" t="s">
        <v>149</v>
      </c>
      <c r="E347" s="158" t="s">
        <v>1</v>
      </c>
      <c r="F347" s="159" t="s">
        <v>152</v>
      </c>
      <c r="H347" s="160">
        <v>9.1489999999999991</v>
      </c>
      <c r="I347" s="161"/>
      <c r="J347" s="161"/>
      <c r="M347" s="157"/>
      <c r="N347" s="239"/>
      <c r="X347" s="162"/>
      <c r="AT347" s="158" t="s">
        <v>149</v>
      </c>
      <c r="AU347" s="158" t="s">
        <v>84</v>
      </c>
      <c r="AV347" s="14" t="s">
        <v>147</v>
      </c>
      <c r="AW347" s="14" t="s">
        <v>4</v>
      </c>
      <c r="AX347" s="14" t="s">
        <v>82</v>
      </c>
      <c r="AY347" s="158" t="s">
        <v>140</v>
      </c>
    </row>
    <row r="348" spans="2:65" s="1" customFormat="1" ht="24.15" customHeight="1">
      <c r="B348" s="130"/>
      <c r="C348" s="172" t="s">
        <v>405</v>
      </c>
      <c r="D348" s="172" t="s">
        <v>215</v>
      </c>
      <c r="E348" s="173" t="s">
        <v>406</v>
      </c>
      <c r="F348" s="174" t="s">
        <v>407</v>
      </c>
      <c r="G348" s="175" t="s">
        <v>155</v>
      </c>
      <c r="H348" s="176">
        <v>10.663</v>
      </c>
      <c r="I348" s="177"/>
      <c r="J348" s="178"/>
      <c r="K348" s="179">
        <f>ROUND(P348*H348,2)</f>
        <v>0</v>
      </c>
      <c r="L348" s="178"/>
      <c r="M348" s="180"/>
      <c r="N348" s="242" t="s">
        <v>1</v>
      </c>
      <c r="O348" s="139" t="s">
        <v>37</v>
      </c>
      <c r="P348" s="140">
        <f>I348+J348</f>
        <v>0</v>
      </c>
      <c r="Q348" s="140">
        <f>ROUND(I348*H348,2)</f>
        <v>0</v>
      </c>
      <c r="R348" s="140">
        <f>ROUND(J348*H348,2)</f>
        <v>0</v>
      </c>
      <c r="T348" s="141">
        <f>S348*H348</f>
        <v>0</v>
      </c>
      <c r="U348" s="141">
        <v>5.0000000000000001E-4</v>
      </c>
      <c r="V348" s="141">
        <f>U348*H348</f>
        <v>5.3315000000000003E-3</v>
      </c>
      <c r="W348" s="141">
        <v>0</v>
      </c>
      <c r="X348" s="142">
        <f>W348*H348</f>
        <v>0</v>
      </c>
      <c r="AR348" s="143" t="s">
        <v>358</v>
      </c>
      <c r="AT348" s="143" t="s">
        <v>215</v>
      </c>
      <c r="AU348" s="143" t="s">
        <v>84</v>
      </c>
      <c r="AY348" s="17" t="s">
        <v>140</v>
      </c>
      <c r="BE348" s="144">
        <f>IF(O348="základní",K348,0)</f>
        <v>0</v>
      </c>
      <c r="BF348" s="144">
        <f>IF(O348="snížená",K348,0)</f>
        <v>0</v>
      </c>
      <c r="BG348" s="144">
        <f>IF(O348="zákl. přenesená",K348,0)</f>
        <v>0</v>
      </c>
      <c r="BH348" s="144">
        <f>IF(O348="sníž. přenesená",K348,0)</f>
        <v>0</v>
      </c>
      <c r="BI348" s="144">
        <f>IF(O348="nulová",K348,0)</f>
        <v>0</v>
      </c>
      <c r="BJ348" s="17" t="s">
        <v>82</v>
      </c>
      <c r="BK348" s="144">
        <f>ROUND(P348*H348,2)</f>
        <v>0</v>
      </c>
      <c r="BL348" s="17" t="s">
        <v>246</v>
      </c>
      <c r="BM348" s="143" t="s">
        <v>408</v>
      </c>
    </row>
    <row r="349" spans="2:65" s="12" customFormat="1" ht="20.399999999999999">
      <c r="B349" s="145"/>
      <c r="D349" s="146" t="s">
        <v>149</v>
      </c>
      <c r="E349" s="147" t="s">
        <v>1</v>
      </c>
      <c r="F349" s="148" t="s">
        <v>404</v>
      </c>
      <c r="H349" s="147" t="s">
        <v>1</v>
      </c>
      <c r="I349" s="149"/>
      <c r="J349" s="149"/>
      <c r="M349" s="145"/>
      <c r="N349" s="237"/>
      <c r="X349" s="150"/>
      <c r="AT349" s="147" t="s">
        <v>149</v>
      </c>
      <c r="AU349" s="147" t="s">
        <v>84</v>
      </c>
      <c r="AV349" s="12" t="s">
        <v>82</v>
      </c>
      <c r="AW349" s="12" t="s">
        <v>4</v>
      </c>
      <c r="AX349" s="12" t="s">
        <v>74</v>
      </c>
      <c r="AY349" s="147" t="s">
        <v>140</v>
      </c>
    </row>
    <row r="350" spans="2:65" s="12" customFormat="1" ht="30.6">
      <c r="B350" s="145"/>
      <c r="D350" s="146" t="s">
        <v>149</v>
      </c>
      <c r="E350" s="147" t="s">
        <v>1</v>
      </c>
      <c r="F350" s="148" t="s">
        <v>226</v>
      </c>
      <c r="H350" s="147" t="s">
        <v>1</v>
      </c>
      <c r="I350" s="149"/>
      <c r="J350" s="149"/>
      <c r="M350" s="145"/>
      <c r="N350" s="237"/>
      <c r="X350" s="150"/>
      <c r="AT350" s="147" t="s">
        <v>149</v>
      </c>
      <c r="AU350" s="147" t="s">
        <v>84</v>
      </c>
      <c r="AV350" s="12" t="s">
        <v>82</v>
      </c>
      <c r="AW350" s="12" t="s">
        <v>4</v>
      </c>
      <c r="AX350" s="12" t="s">
        <v>74</v>
      </c>
      <c r="AY350" s="147" t="s">
        <v>140</v>
      </c>
    </row>
    <row r="351" spans="2:65" s="13" customFormat="1">
      <c r="B351" s="151"/>
      <c r="D351" s="146" t="s">
        <v>149</v>
      </c>
      <c r="E351" s="152" t="s">
        <v>1</v>
      </c>
      <c r="F351" s="153" t="s">
        <v>393</v>
      </c>
      <c r="H351" s="154">
        <v>9.1489999999999991</v>
      </c>
      <c r="I351" s="155"/>
      <c r="J351" s="155"/>
      <c r="M351" s="151"/>
      <c r="N351" s="238"/>
      <c r="X351" s="156"/>
      <c r="AT351" s="152" t="s">
        <v>149</v>
      </c>
      <c r="AU351" s="152" t="s">
        <v>84</v>
      </c>
      <c r="AV351" s="13" t="s">
        <v>84</v>
      </c>
      <c r="AW351" s="13" t="s">
        <v>4</v>
      </c>
      <c r="AX351" s="13" t="s">
        <v>74</v>
      </c>
      <c r="AY351" s="152" t="s">
        <v>140</v>
      </c>
    </row>
    <row r="352" spans="2:65" s="14" customFormat="1">
      <c r="B352" s="157"/>
      <c r="D352" s="146" t="s">
        <v>149</v>
      </c>
      <c r="E352" s="158" t="s">
        <v>1</v>
      </c>
      <c r="F352" s="159" t="s">
        <v>152</v>
      </c>
      <c r="H352" s="160">
        <v>9.1489999999999991</v>
      </c>
      <c r="I352" s="161"/>
      <c r="J352" s="161"/>
      <c r="M352" s="157"/>
      <c r="N352" s="239"/>
      <c r="X352" s="162"/>
      <c r="AT352" s="158" t="s">
        <v>149</v>
      </c>
      <c r="AU352" s="158" t="s">
        <v>84</v>
      </c>
      <c r="AV352" s="14" t="s">
        <v>147</v>
      </c>
      <c r="AW352" s="14" t="s">
        <v>4</v>
      </c>
      <c r="AX352" s="14" t="s">
        <v>82</v>
      </c>
      <c r="AY352" s="158" t="s">
        <v>140</v>
      </c>
    </row>
    <row r="353" spans="2:65" s="13" customFormat="1">
      <c r="B353" s="151"/>
      <c r="D353" s="146" t="s">
        <v>149</v>
      </c>
      <c r="F353" s="153" t="s">
        <v>409</v>
      </c>
      <c r="H353" s="154">
        <v>10.663</v>
      </c>
      <c r="I353" s="155"/>
      <c r="J353" s="155"/>
      <c r="M353" s="151"/>
      <c r="N353" s="238"/>
      <c r="X353" s="156"/>
      <c r="AT353" s="152" t="s">
        <v>149</v>
      </c>
      <c r="AU353" s="152" t="s">
        <v>84</v>
      </c>
      <c r="AV353" s="13" t="s">
        <v>84</v>
      </c>
      <c r="AW353" s="13" t="s">
        <v>3</v>
      </c>
      <c r="AX353" s="13" t="s">
        <v>82</v>
      </c>
      <c r="AY353" s="152" t="s">
        <v>140</v>
      </c>
    </row>
    <row r="354" spans="2:65" s="1" customFormat="1" ht="24.15" customHeight="1">
      <c r="B354" s="130"/>
      <c r="C354" s="131" t="s">
        <v>410</v>
      </c>
      <c r="D354" s="131" t="s">
        <v>143</v>
      </c>
      <c r="E354" s="132" t="s">
        <v>411</v>
      </c>
      <c r="F354" s="133" t="s">
        <v>412</v>
      </c>
      <c r="G354" s="134" t="s">
        <v>231</v>
      </c>
      <c r="H354" s="135">
        <v>2.3E-2</v>
      </c>
      <c r="I354" s="136"/>
      <c r="J354" s="136"/>
      <c r="K354" s="137">
        <f>ROUND(P354*H354,2)</f>
        <v>0</v>
      </c>
      <c r="L354" s="138"/>
      <c r="M354" s="32"/>
      <c r="N354" s="236" t="s">
        <v>1</v>
      </c>
      <c r="O354" s="139" t="s">
        <v>37</v>
      </c>
      <c r="P354" s="140">
        <f>I354+J354</f>
        <v>0</v>
      </c>
      <c r="Q354" s="140">
        <f>ROUND(I354*H354,2)</f>
        <v>0</v>
      </c>
      <c r="R354" s="140">
        <f>ROUND(J354*H354,2)</f>
        <v>0</v>
      </c>
      <c r="T354" s="141">
        <f>S354*H354</f>
        <v>0</v>
      </c>
      <c r="U354" s="141">
        <v>0</v>
      </c>
      <c r="V354" s="141">
        <f>U354*H354</f>
        <v>0</v>
      </c>
      <c r="W354" s="141">
        <v>0</v>
      </c>
      <c r="X354" s="142">
        <f>W354*H354</f>
        <v>0</v>
      </c>
      <c r="AR354" s="143" t="s">
        <v>246</v>
      </c>
      <c r="AT354" s="143" t="s">
        <v>143</v>
      </c>
      <c r="AU354" s="143" t="s">
        <v>84</v>
      </c>
      <c r="AY354" s="17" t="s">
        <v>140</v>
      </c>
      <c r="BE354" s="144">
        <f>IF(O354="základní",K354,0)</f>
        <v>0</v>
      </c>
      <c r="BF354" s="144">
        <f>IF(O354="snížená",K354,0)</f>
        <v>0</v>
      </c>
      <c r="BG354" s="144">
        <f>IF(O354="zákl. přenesená",K354,0)</f>
        <v>0</v>
      </c>
      <c r="BH354" s="144">
        <f>IF(O354="sníž. přenesená",K354,0)</f>
        <v>0</v>
      </c>
      <c r="BI354" s="144">
        <f>IF(O354="nulová",K354,0)</f>
        <v>0</v>
      </c>
      <c r="BJ354" s="17" t="s">
        <v>82</v>
      </c>
      <c r="BK354" s="144">
        <f>ROUND(P354*H354,2)</f>
        <v>0</v>
      </c>
      <c r="BL354" s="17" t="s">
        <v>246</v>
      </c>
      <c r="BM354" s="143" t="s">
        <v>413</v>
      </c>
    </row>
    <row r="355" spans="2:65" s="1" customFormat="1">
      <c r="B355" s="32"/>
      <c r="D355" s="163" t="s">
        <v>172</v>
      </c>
      <c r="F355" s="164" t="s">
        <v>414</v>
      </c>
      <c r="I355" s="165"/>
      <c r="J355" s="165"/>
      <c r="M355" s="32"/>
      <c r="N355" s="240"/>
      <c r="X355" s="56"/>
      <c r="AT355" s="17" t="s">
        <v>172</v>
      </c>
      <c r="AU355" s="17" t="s">
        <v>84</v>
      </c>
    </row>
    <row r="356" spans="2:65" s="11" customFormat="1" ht="22.8" customHeight="1">
      <c r="B356" s="118"/>
      <c r="D356" s="119" t="s">
        <v>73</v>
      </c>
      <c r="E356" s="128" t="s">
        <v>415</v>
      </c>
      <c r="F356" s="128" t="s">
        <v>416</v>
      </c>
      <c r="I356" s="121"/>
      <c r="J356" s="121"/>
      <c r="K356" s="129">
        <f>BK356</f>
        <v>0</v>
      </c>
      <c r="M356" s="118"/>
      <c r="N356" s="235"/>
      <c r="Q356" s="123">
        <v>0</v>
      </c>
      <c r="R356" s="123">
        <v>0</v>
      </c>
      <c r="T356" s="124">
        <v>0</v>
      </c>
      <c r="V356" s="124">
        <v>0</v>
      </c>
      <c r="X356" s="125">
        <v>0</v>
      </c>
      <c r="AR356" s="119" t="s">
        <v>84</v>
      </c>
      <c r="AT356" s="126" t="s">
        <v>73</v>
      </c>
      <c r="AU356" s="126" t="s">
        <v>82</v>
      </c>
      <c r="AY356" s="119" t="s">
        <v>140</v>
      </c>
      <c r="BK356" s="127">
        <v>0</v>
      </c>
    </row>
    <row r="357" spans="2:65" s="11" customFormat="1" ht="22.8" customHeight="1">
      <c r="B357" s="118"/>
      <c r="D357" s="119" t="s">
        <v>73</v>
      </c>
      <c r="E357" s="128" t="s">
        <v>417</v>
      </c>
      <c r="F357" s="128" t="s">
        <v>418</v>
      </c>
      <c r="I357" s="121"/>
      <c r="J357" s="121"/>
      <c r="K357" s="129">
        <f>BK357</f>
        <v>0</v>
      </c>
      <c r="M357" s="118"/>
      <c r="N357" s="235"/>
      <c r="Q357" s="123">
        <f>SUM(Q358:Q373)</f>
        <v>0</v>
      </c>
      <c r="R357" s="123">
        <f>SUM(R358:R373)</f>
        <v>0</v>
      </c>
      <c r="T357" s="124">
        <f>SUM(T358:T373)</f>
        <v>0</v>
      </c>
      <c r="V357" s="124">
        <f>SUM(V358:V373)</f>
        <v>0</v>
      </c>
      <c r="X357" s="125">
        <f>SUM(X358:X373)</f>
        <v>0.62508000000000008</v>
      </c>
      <c r="AR357" s="119" t="s">
        <v>84</v>
      </c>
      <c r="AT357" s="126" t="s">
        <v>73</v>
      </c>
      <c r="AU357" s="126" t="s">
        <v>82</v>
      </c>
      <c r="AY357" s="119" t="s">
        <v>140</v>
      </c>
      <c r="BK357" s="127">
        <f>SUM(BK358:BK373)</f>
        <v>0</v>
      </c>
    </row>
    <row r="358" spans="2:65" s="1" customFormat="1" ht="16.5" customHeight="1">
      <c r="B358" s="130"/>
      <c r="C358" s="131" t="s">
        <v>419</v>
      </c>
      <c r="D358" s="131" t="s">
        <v>143</v>
      </c>
      <c r="E358" s="132" t="s">
        <v>420</v>
      </c>
      <c r="F358" s="133" t="s">
        <v>421</v>
      </c>
      <c r="G358" s="134" t="s">
        <v>422</v>
      </c>
      <c r="H358" s="135">
        <v>6</v>
      </c>
      <c r="I358" s="136"/>
      <c r="J358" s="136"/>
      <c r="K358" s="137">
        <f>ROUND(P358*H358,2)</f>
        <v>0</v>
      </c>
      <c r="L358" s="138"/>
      <c r="M358" s="32"/>
      <c r="N358" s="236" t="s">
        <v>1</v>
      </c>
      <c r="O358" s="139" t="s">
        <v>37</v>
      </c>
      <c r="P358" s="140">
        <f>I358+J358</f>
        <v>0</v>
      </c>
      <c r="Q358" s="140">
        <f>ROUND(I358*H358,2)</f>
        <v>0</v>
      </c>
      <c r="R358" s="140">
        <f>ROUND(J358*H358,2)</f>
        <v>0</v>
      </c>
      <c r="T358" s="141">
        <f>S358*H358</f>
        <v>0</v>
      </c>
      <c r="U358" s="141">
        <v>0</v>
      </c>
      <c r="V358" s="141">
        <f>U358*H358</f>
        <v>0</v>
      </c>
      <c r="W358" s="141">
        <v>1.933E-2</v>
      </c>
      <c r="X358" s="142">
        <f>W358*H358</f>
        <v>0.11598</v>
      </c>
      <c r="AR358" s="143" t="s">
        <v>246</v>
      </c>
      <c r="AT358" s="143" t="s">
        <v>143</v>
      </c>
      <c r="AU358" s="143" t="s">
        <v>84</v>
      </c>
      <c r="AY358" s="17" t="s">
        <v>140</v>
      </c>
      <c r="BE358" s="144">
        <f>IF(O358="základní",K358,0)</f>
        <v>0</v>
      </c>
      <c r="BF358" s="144">
        <f>IF(O358="snížená",K358,0)</f>
        <v>0</v>
      </c>
      <c r="BG358" s="144">
        <f>IF(O358="zákl. přenesená",K358,0)</f>
        <v>0</v>
      </c>
      <c r="BH358" s="144">
        <f>IF(O358="sníž. přenesená",K358,0)</f>
        <v>0</v>
      </c>
      <c r="BI358" s="144">
        <f>IF(O358="nulová",K358,0)</f>
        <v>0</v>
      </c>
      <c r="BJ358" s="17" t="s">
        <v>82</v>
      </c>
      <c r="BK358" s="144">
        <f>ROUND(P358*H358,2)</f>
        <v>0</v>
      </c>
      <c r="BL358" s="17" t="s">
        <v>246</v>
      </c>
      <c r="BM358" s="143" t="s">
        <v>423</v>
      </c>
    </row>
    <row r="359" spans="2:65" s="1" customFormat="1">
      <c r="B359" s="32"/>
      <c r="D359" s="163" t="s">
        <v>172</v>
      </c>
      <c r="F359" s="164" t="s">
        <v>424</v>
      </c>
      <c r="I359" s="165"/>
      <c r="J359" s="165"/>
      <c r="M359" s="32"/>
      <c r="N359" s="240"/>
      <c r="X359" s="56"/>
      <c r="AT359" s="17" t="s">
        <v>172</v>
      </c>
      <c r="AU359" s="17" t="s">
        <v>84</v>
      </c>
    </row>
    <row r="360" spans="2:65" s="13" customFormat="1">
      <c r="B360" s="151"/>
      <c r="D360" s="146" t="s">
        <v>149</v>
      </c>
      <c r="E360" s="152" t="s">
        <v>1</v>
      </c>
      <c r="F360" s="153" t="s">
        <v>176</v>
      </c>
      <c r="H360" s="154">
        <v>6</v>
      </c>
      <c r="I360" s="155"/>
      <c r="J360" s="155"/>
      <c r="M360" s="151"/>
      <c r="N360" s="238"/>
      <c r="X360" s="156"/>
      <c r="AT360" s="152" t="s">
        <v>149</v>
      </c>
      <c r="AU360" s="152" t="s">
        <v>84</v>
      </c>
      <c r="AV360" s="13" t="s">
        <v>84</v>
      </c>
      <c r="AW360" s="13" t="s">
        <v>4</v>
      </c>
      <c r="AX360" s="13" t="s">
        <v>74</v>
      </c>
      <c r="AY360" s="152" t="s">
        <v>140</v>
      </c>
    </row>
    <row r="361" spans="2:65" s="14" customFormat="1">
      <c r="B361" s="157"/>
      <c r="D361" s="146" t="s">
        <v>149</v>
      </c>
      <c r="E361" s="158" t="s">
        <v>1</v>
      </c>
      <c r="F361" s="159" t="s">
        <v>152</v>
      </c>
      <c r="H361" s="160">
        <v>6</v>
      </c>
      <c r="I361" s="161"/>
      <c r="J361" s="161"/>
      <c r="M361" s="157"/>
      <c r="N361" s="239"/>
      <c r="X361" s="162"/>
      <c r="AT361" s="158" t="s">
        <v>149</v>
      </c>
      <c r="AU361" s="158" t="s">
        <v>84</v>
      </c>
      <c r="AV361" s="14" t="s">
        <v>147</v>
      </c>
      <c r="AW361" s="14" t="s">
        <v>4</v>
      </c>
      <c r="AX361" s="14" t="s">
        <v>82</v>
      </c>
      <c r="AY361" s="158" t="s">
        <v>140</v>
      </c>
    </row>
    <row r="362" spans="2:65" s="1" customFormat="1" ht="16.5" customHeight="1">
      <c r="B362" s="130"/>
      <c r="C362" s="131" t="s">
        <v>425</v>
      </c>
      <c r="D362" s="131" t="s">
        <v>143</v>
      </c>
      <c r="E362" s="132" t="s">
        <v>426</v>
      </c>
      <c r="F362" s="133" t="s">
        <v>427</v>
      </c>
      <c r="G362" s="134" t="s">
        <v>422</v>
      </c>
      <c r="H362" s="135">
        <v>3</v>
      </c>
      <c r="I362" s="136"/>
      <c r="J362" s="136"/>
      <c r="K362" s="137">
        <f>ROUND(P362*H362,2)</f>
        <v>0</v>
      </c>
      <c r="L362" s="138"/>
      <c r="M362" s="32"/>
      <c r="N362" s="236" t="s">
        <v>1</v>
      </c>
      <c r="O362" s="139" t="s">
        <v>37</v>
      </c>
      <c r="P362" s="140">
        <f>I362+J362</f>
        <v>0</v>
      </c>
      <c r="Q362" s="140">
        <f>ROUND(I362*H362,2)</f>
        <v>0</v>
      </c>
      <c r="R362" s="140">
        <f>ROUND(J362*H362,2)</f>
        <v>0</v>
      </c>
      <c r="T362" s="141">
        <f>S362*H362</f>
        <v>0</v>
      </c>
      <c r="U362" s="141">
        <v>0</v>
      </c>
      <c r="V362" s="141">
        <f>U362*H362</f>
        <v>0</v>
      </c>
      <c r="W362" s="141">
        <v>3.968E-2</v>
      </c>
      <c r="X362" s="142">
        <f>W362*H362</f>
        <v>0.11904000000000001</v>
      </c>
      <c r="AR362" s="143" t="s">
        <v>246</v>
      </c>
      <c r="AT362" s="143" t="s">
        <v>143</v>
      </c>
      <c r="AU362" s="143" t="s">
        <v>84</v>
      </c>
      <c r="AY362" s="17" t="s">
        <v>140</v>
      </c>
      <c r="BE362" s="144">
        <f>IF(O362="základní",K362,0)</f>
        <v>0</v>
      </c>
      <c r="BF362" s="144">
        <f>IF(O362="snížená",K362,0)</f>
        <v>0</v>
      </c>
      <c r="BG362" s="144">
        <f>IF(O362="zákl. přenesená",K362,0)</f>
        <v>0</v>
      </c>
      <c r="BH362" s="144">
        <f>IF(O362="sníž. přenesená",K362,0)</f>
        <v>0</v>
      </c>
      <c r="BI362" s="144">
        <f>IF(O362="nulová",K362,0)</f>
        <v>0</v>
      </c>
      <c r="BJ362" s="17" t="s">
        <v>82</v>
      </c>
      <c r="BK362" s="144">
        <f>ROUND(P362*H362,2)</f>
        <v>0</v>
      </c>
      <c r="BL362" s="17" t="s">
        <v>246</v>
      </c>
      <c r="BM362" s="143" t="s">
        <v>428</v>
      </c>
    </row>
    <row r="363" spans="2:65" s="1" customFormat="1">
      <c r="B363" s="32"/>
      <c r="D363" s="163" t="s">
        <v>172</v>
      </c>
      <c r="F363" s="164" t="s">
        <v>429</v>
      </c>
      <c r="I363" s="165"/>
      <c r="J363" s="165"/>
      <c r="M363" s="32"/>
      <c r="N363" s="240"/>
      <c r="X363" s="56"/>
      <c r="AT363" s="17" t="s">
        <v>172</v>
      </c>
      <c r="AU363" s="17" t="s">
        <v>84</v>
      </c>
    </row>
    <row r="364" spans="2:65" s="13" customFormat="1">
      <c r="B364" s="151"/>
      <c r="D364" s="146" t="s">
        <v>149</v>
      </c>
      <c r="E364" s="152" t="s">
        <v>1</v>
      </c>
      <c r="F364" s="153" t="s">
        <v>141</v>
      </c>
      <c r="H364" s="154">
        <v>3</v>
      </c>
      <c r="I364" s="155"/>
      <c r="J364" s="155"/>
      <c r="M364" s="151"/>
      <c r="N364" s="238"/>
      <c r="X364" s="156"/>
      <c r="AT364" s="152" t="s">
        <v>149</v>
      </c>
      <c r="AU364" s="152" t="s">
        <v>84</v>
      </c>
      <c r="AV364" s="13" t="s">
        <v>84</v>
      </c>
      <c r="AW364" s="13" t="s">
        <v>4</v>
      </c>
      <c r="AX364" s="13" t="s">
        <v>74</v>
      </c>
      <c r="AY364" s="152" t="s">
        <v>140</v>
      </c>
    </row>
    <row r="365" spans="2:65" s="14" customFormat="1">
      <c r="B365" s="157"/>
      <c r="D365" s="146" t="s">
        <v>149</v>
      </c>
      <c r="E365" s="158" t="s">
        <v>1</v>
      </c>
      <c r="F365" s="159" t="s">
        <v>152</v>
      </c>
      <c r="H365" s="160">
        <v>3</v>
      </c>
      <c r="I365" s="161"/>
      <c r="J365" s="161"/>
      <c r="M365" s="157"/>
      <c r="N365" s="239"/>
      <c r="X365" s="162"/>
      <c r="AT365" s="158" t="s">
        <v>149</v>
      </c>
      <c r="AU365" s="158" t="s">
        <v>84</v>
      </c>
      <c r="AV365" s="14" t="s">
        <v>147</v>
      </c>
      <c r="AW365" s="14" t="s">
        <v>4</v>
      </c>
      <c r="AX365" s="14" t="s">
        <v>82</v>
      </c>
      <c r="AY365" s="158" t="s">
        <v>140</v>
      </c>
    </row>
    <row r="366" spans="2:65" s="1" customFormat="1" ht="16.5" customHeight="1">
      <c r="B366" s="130"/>
      <c r="C366" s="131" t="s">
        <v>430</v>
      </c>
      <c r="D366" s="131" t="s">
        <v>143</v>
      </c>
      <c r="E366" s="132" t="s">
        <v>431</v>
      </c>
      <c r="F366" s="133" t="s">
        <v>432</v>
      </c>
      <c r="G366" s="134" t="s">
        <v>422</v>
      </c>
      <c r="H366" s="135">
        <v>11</v>
      </c>
      <c r="I366" s="136"/>
      <c r="J366" s="136"/>
      <c r="K366" s="137">
        <f>ROUND(P366*H366,2)</f>
        <v>0</v>
      </c>
      <c r="L366" s="138"/>
      <c r="M366" s="32"/>
      <c r="N366" s="236" t="s">
        <v>1</v>
      </c>
      <c r="O366" s="139" t="s">
        <v>37</v>
      </c>
      <c r="P366" s="140">
        <f>I366+J366</f>
        <v>0</v>
      </c>
      <c r="Q366" s="140">
        <f>ROUND(I366*H366,2)</f>
        <v>0</v>
      </c>
      <c r="R366" s="140">
        <f>ROUND(J366*H366,2)</f>
        <v>0</v>
      </c>
      <c r="T366" s="141">
        <f>S366*H366</f>
        <v>0</v>
      </c>
      <c r="U366" s="141">
        <v>0</v>
      </c>
      <c r="V366" s="141">
        <f>U366*H366</f>
        <v>0</v>
      </c>
      <c r="W366" s="141">
        <v>1.9460000000000002E-2</v>
      </c>
      <c r="X366" s="142">
        <f>W366*H366</f>
        <v>0.21406000000000003</v>
      </c>
      <c r="AR366" s="143" t="s">
        <v>246</v>
      </c>
      <c r="AT366" s="143" t="s">
        <v>143</v>
      </c>
      <c r="AU366" s="143" t="s">
        <v>84</v>
      </c>
      <c r="AY366" s="17" t="s">
        <v>140</v>
      </c>
      <c r="BE366" s="144">
        <f>IF(O366="základní",K366,0)</f>
        <v>0</v>
      </c>
      <c r="BF366" s="144">
        <f>IF(O366="snížená",K366,0)</f>
        <v>0</v>
      </c>
      <c r="BG366" s="144">
        <f>IF(O366="zákl. přenesená",K366,0)</f>
        <v>0</v>
      </c>
      <c r="BH366" s="144">
        <f>IF(O366="sníž. přenesená",K366,0)</f>
        <v>0</v>
      </c>
      <c r="BI366" s="144">
        <f>IF(O366="nulová",K366,0)</f>
        <v>0</v>
      </c>
      <c r="BJ366" s="17" t="s">
        <v>82</v>
      </c>
      <c r="BK366" s="144">
        <f>ROUND(P366*H366,2)</f>
        <v>0</v>
      </c>
      <c r="BL366" s="17" t="s">
        <v>246</v>
      </c>
      <c r="BM366" s="143" t="s">
        <v>433</v>
      </c>
    </row>
    <row r="367" spans="2:65" s="1" customFormat="1">
      <c r="B367" s="32"/>
      <c r="D367" s="163" t="s">
        <v>172</v>
      </c>
      <c r="F367" s="164" t="s">
        <v>434</v>
      </c>
      <c r="I367" s="165"/>
      <c r="J367" s="165"/>
      <c r="M367" s="32"/>
      <c r="N367" s="240"/>
      <c r="X367" s="56"/>
      <c r="AT367" s="17" t="s">
        <v>172</v>
      </c>
      <c r="AU367" s="17" t="s">
        <v>84</v>
      </c>
    </row>
    <row r="368" spans="2:65" s="13" customFormat="1">
      <c r="B368" s="151"/>
      <c r="D368" s="146" t="s">
        <v>149</v>
      </c>
      <c r="E368" s="152" t="s">
        <v>1</v>
      </c>
      <c r="F368" s="153" t="s">
        <v>214</v>
      </c>
      <c r="H368" s="154">
        <v>11</v>
      </c>
      <c r="I368" s="155"/>
      <c r="J368" s="155"/>
      <c r="M368" s="151"/>
      <c r="N368" s="238"/>
      <c r="X368" s="156"/>
      <c r="AT368" s="152" t="s">
        <v>149</v>
      </c>
      <c r="AU368" s="152" t="s">
        <v>84</v>
      </c>
      <c r="AV368" s="13" t="s">
        <v>84</v>
      </c>
      <c r="AW368" s="13" t="s">
        <v>4</v>
      </c>
      <c r="AX368" s="13" t="s">
        <v>74</v>
      </c>
      <c r="AY368" s="152" t="s">
        <v>140</v>
      </c>
    </row>
    <row r="369" spans="2:65" s="14" customFormat="1">
      <c r="B369" s="157"/>
      <c r="D369" s="146" t="s">
        <v>149</v>
      </c>
      <c r="E369" s="158" t="s">
        <v>1</v>
      </c>
      <c r="F369" s="159" t="s">
        <v>152</v>
      </c>
      <c r="H369" s="160">
        <v>11</v>
      </c>
      <c r="I369" s="161"/>
      <c r="J369" s="161"/>
      <c r="M369" s="157"/>
      <c r="N369" s="239"/>
      <c r="X369" s="162"/>
      <c r="AT369" s="158" t="s">
        <v>149</v>
      </c>
      <c r="AU369" s="158" t="s">
        <v>84</v>
      </c>
      <c r="AV369" s="14" t="s">
        <v>147</v>
      </c>
      <c r="AW369" s="14" t="s">
        <v>4</v>
      </c>
      <c r="AX369" s="14" t="s">
        <v>82</v>
      </c>
      <c r="AY369" s="158" t="s">
        <v>140</v>
      </c>
    </row>
    <row r="370" spans="2:65" s="1" customFormat="1" ht="21.75" customHeight="1">
      <c r="B370" s="130"/>
      <c r="C370" s="131" t="s">
        <v>435</v>
      </c>
      <c r="D370" s="131" t="s">
        <v>143</v>
      </c>
      <c r="E370" s="132" t="s">
        <v>436</v>
      </c>
      <c r="F370" s="133" t="s">
        <v>437</v>
      </c>
      <c r="G370" s="134" t="s">
        <v>422</v>
      </c>
      <c r="H370" s="135">
        <v>2</v>
      </c>
      <c r="I370" s="136"/>
      <c r="J370" s="136"/>
      <c r="K370" s="137">
        <f>ROUND(P370*H370,2)</f>
        <v>0</v>
      </c>
      <c r="L370" s="138"/>
      <c r="M370" s="32"/>
      <c r="N370" s="236" t="s">
        <v>1</v>
      </c>
      <c r="O370" s="139" t="s">
        <v>37</v>
      </c>
      <c r="P370" s="140">
        <f>I370+J370</f>
        <v>0</v>
      </c>
      <c r="Q370" s="140">
        <f>ROUND(I370*H370,2)</f>
        <v>0</v>
      </c>
      <c r="R370" s="140">
        <f>ROUND(J370*H370,2)</f>
        <v>0</v>
      </c>
      <c r="T370" s="141">
        <f>S370*H370</f>
        <v>0</v>
      </c>
      <c r="U370" s="141">
        <v>0</v>
      </c>
      <c r="V370" s="141">
        <f>U370*H370</f>
        <v>0</v>
      </c>
      <c r="W370" s="141">
        <v>8.7999999999999995E-2</v>
      </c>
      <c r="X370" s="142">
        <f>W370*H370</f>
        <v>0.17599999999999999</v>
      </c>
      <c r="AR370" s="143" t="s">
        <v>246</v>
      </c>
      <c r="AT370" s="143" t="s">
        <v>143</v>
      </c>
      <c r="AU370" s="143" t="s">
        <v>84</v>
      </c>
      <c r="AY370" s="17" t="s">
        <v>140</v>
      </c>
      <c r="BE370" s="144">
        <f>IF(O370="základní",K370,0)</f>
        <v>0</v>
      </c>
      <c r="BF370" s="144">
        <f>IF(O370="snížená",K370,0)</f>
        <v>0</v>
      </c>
      <c r="BG370" s="144">
        <f>IF(O370="zákl. přenesená",K370,0)</f>
        <v>0</v>
      </c>
      <c r="BH370" s="144">
        <f>IF(O370="sníž. přenesená",K370,0)</f>
        <v>0</v>
      </c>
      <c r="BI370" s="144">
        <f>IF(O370="nulová",K370,0)</f>
        <v>0</v>
      </c>
      <c r="BJ370" s="17" t="s">
        <v>82</v>
      </c>
      <c r="BK370" s="144">
        <f>ROUND(P370*H370,2)</f>
        <v>0</v>
      </c>
      <c r="BL370" s="17" t="s">
        <v>246</v>
      </c>
      <c r="BM370" s="143" t="s">
        <v>438</v>
      </c>
    </row>
    <row r="371" spans="2:65" s="1" customFormat="1">
      <c r="B371" s="32"/>
      <c r="D371" s="163" t="s">
        <v>172</v>
      </c>
      <c r="F371" s="164" t="s">
        <v>439</v>
      </c>
      <c r="I371" s="165"/>
      <c r="J371" s="165"/>
      <c r="M371" s="32"/>
      <c r="N371" s="240"/>
      <c r="X371" s="56"/>
      <c r="AT371" s="17" t="s">
        <v>172</v>
      </c>
      <c r="AU371" s="17" t="s">
        <v>84</v>
      </c>
    </row>
    <row r="372" spans="2:65" s="13" customFormat="1">
      <c r="B372" s="151"/>
      <c r="D372" s="146" t="s">
        <v>149</v>
      </c>
      <c r="E372" s="152" t="s">
        <v>1</v>
      </c>
      <c r="F372" s="153" t="s">
        <v>84</v>
      </c>
      <c r="H372" s="154">
        <v>2</v>
      </c>
      <c r="I372" s="155"/>
      <c r="J372" s="155"/>
      <c r="M372" s="151"/>
      <c r="N372" s="238"/>
      <c r="X372" s="156"/>
      <c r="AT372" s="152" t="s">
        <v>149</v>
      </c>
      <c r="AU372" s="152" t="s">
        <v>84</v>
      </c>
      <c r="AV372" s="13" t="s">
        <v>84</v>
      </c>
      <c r="AW372" s="13" t="s">
        <v>4</v>
      </c>
      <c r="AX372" s="13" t="s">
        <v>74</v>
      </c>
      <c r="AY372" s="152" t="s">
        <v>140</v>
      </c>
    </row>
    <row r="373" spans="2:65" s="14" customFormat="1">
      <c r="B373" s="157"/>
      <c r="D373" s="146" t="s">
        <v>149</v>
      </c>
      <c r="E373" s="158" t="s">
        <v>1</v>
      </c>
      <c r="F373" s="159" t="s">
        <v>152</v>
      </c>
      <c r="H373" s="160">
        <v>2</v>
      </c>
      <c r="I373" s="161"/>
      <c r="J373" s="161"/>
      <c r="M373" s="157"/>
      <c r="N373" s="239"/>
      <c r="X373" s="162"/>
      <c r="AT373" s="158" t="s">
        <v>149</v>
      </c>
      <c r="AU373" s="158" t="s">
        <v>84</v>
      </c>
      <c r="AV373" s="14" t="s">
        <v>147</v>
      </c>
      <c r="AW373" s="14" t="s">
        <v>4</v>
      </c>
      <c r="AX373" s="14" t="s">
        <v>82</v>
      </c>
      <c r="AY373" s="158" t="s">
        <v>140</v>
      </c>
    </row>
    <row r="374" spans="2:65" s="11" customFormat="1" ht="22.8" customHeight="1">
      <c r="B374" s="118"/>
      <c r="D374" s="119" t="s">
        <v>73</v>
      </c>
      <c r="E374" s="128" t="s">
        <v>440</v>
      </c>
      <c r="F374" s="128" t="s">
        <v>441</v>
      </c>
      <c r="I374" s="121"/>
      <c r="J374" s="121"/>
      <c r="K374" s="129">
        <f>BK374</f>
        <v>0</v>
      </c>
      <c r="M374" s="118"/>
      <c r="N374" s="235"/>
      <c r="Q374" s="123">
        <f>SUM(Q375:Q438)</f>
        <v>0</v>
      </c>
      <c r="R374" s="123">
        <f>SUM(R375:R438)</f>
        <v>0</v>
      </c>
      <c r="T374" s="124">
        <f>SUM(T375:T438)</f>
        <v>0</v>
      </c>
      <c r="V374" s="124">
        <f>SUM(V375:V438)</f>
        <v>1.1817325999999999</v>
      </c>
      <c r="X374" s="125">
        <f>SUM(X375:X438)</f>
        <v>3.0468561799999998</v>
      </c>
      <c r="AR374" s="119" t="s">
        <v>84</v>
      </c>
      <c r="AT374" s="126" t="s">
        <v>73</v>
      </c>
      <c r="AU374" s="126" t="s">
        <v>82</v>
      </c>
      <c r="AY374" s="119" t="s">
        <v>140</v>
      </c>
      <c r="BK374" s="127">
        <f>SUM(BK375:BK438)</f>
        <v>0</v>
      </c>
    </row>
    <row r="375" spans="2:65" s="1" customFormat="1" ht="16.5" customHeight="1">
      <c r="B375" s="130"/>
      <c r="C375" s="131" t="s">
        <v>442</v>
      </c>
      <c r="D375" s="131" t="s">
        <v>143</v>
      </c>
      <c r="E375" s="132" t="s">
        <v>443</v>
      </c>
      <c r="F375" s="133" t="s">
        <v>444</v>
      </c>
      <c r="G375" s="134" t="s">
        <v>170</v>
      </c>
      <c r="H375" s="135">
        <v>41</v>
      </c>
      <c r="I375" s="136"/>
      <c r="J375" s="136"/>
      <c r="K375" s="137">
        <f>ROUND(P375*H375,2)</f>
        <v>0</v>
      </c>
      <c r="L375" s="138"/>
      <c r="M375" s="32"/>
      <c r="N375" s="236" t="s">
        <v>1</v>
      </c>
      <c r="O375" s="139" t="s">
        <v>37</v>
      </c>
      <c r="P375" s="140">
        <f>I375+J375</f>
        <v>0</v>
      </c>
      <c r="Q375" s="140">
        <f>ROUND(I375*H375,2)</f>
        <v>0</v>
      </c>
      <c r="R375" s="140">
        <f>ROUND(J375*H375,2)</f>
        <v>0</v>
      </c>
      <c r="T375" s="141">
        <f>S375*H375</f>
        <v>0</v>
      </c>
      <c r="U375" s="141">
        <v>1.0200000000000001E-3</v>
      </c>
      <c r="V375" s="141">
        <f>U375*H375</f>
        <v>4.1820000000000003E-2</v>
      </c>
      <c r="W375" s="141">
        <v>0</v>
      </c>
      <c r="X375" s="142">
        <f>W375*H375</f>
        <v>0</v>
      </c>
      <c r="AR375" s="143" t="s">
        <v>246</v>
      </c>
      <c r="AT375" s="143" t="s">
        <v>143</v>
      </c>
      <c r="AU375" s="143" t="s">
        <v>84</v>
      </c>
      <c r="AY375" s="17" t="s">
        <v>140</v>
      </c>
      <c r="BE375" s="144">
        <f>IF(O375="základní",K375,0)</f>
        <v>0</v>
      </c>
      <c r="BF375" s="144">
        <f>IF(O375="snížená",K375,0)</f>
        <v>0</v>
      </c>
      <c r="BG375" s="144">
        <f>IF(O375="zákl. přenesená",K375,0)</f>
        <v>0</v>
      </c>
      <c r="BH375" s="144">
        <f>IF(O375="sníž. přenesená",K375,0)</f>
        <v>0</v>
      </c>
      <c r="BI375" s="144">
        <f>IF(O375="nulová",K375,0)</f>
        <v>0</v>
      </c>
      <c r="BJ375" s="17" t="s">
        <v>82</v>
      </c>
      <c r="BK375" s="144">
        <f>ROUND(P375*H375,2)</f>
        <v>0</v>
      </c>
      <c r="BL375" s="17" t="s">
        <v>246</v>
      </c>
      <c r="BM375" s="143" t="s">
        <v>445</v>
      </c>
    </row>
    <row r="376" spans="2:65" s="13" customFormat="1">
      <c r="B376" s="151"/>
      <c r="D376" s="146" t="s">
        <v>149</v>
      </c>
      <c r="E376" s="152" t="s">
        <v>1</v>
      </c>
      <c r="F376" s="153" t="s">
        <v>419</v>
      </c>
      <c r="H376" s="154">
        <v>41</v>
      </c>
      <c r="I376" s="155"/>
      <c r="J376" s="155"/>
      <c r="M376" s="151"/>
      <c r="N376" s="238"/>
      <c r="X376" s="156"/>
      <c r="AT376" s="152" t="s">
        <v>149</v>
      </c>
      <c r="AU376" s="152" t="s">
        <v>84</v>
      </c>
      <c r="AV376" s="13" t="s">
        <v>84</v>
      </c>
      <c r="AW376" s="13" t="s">
        <v>4</v>
      </c>
      <c r="AX376" s="13" t="s">
        <v>74</v>
      </c>
      <c r="AY376" s="152" t="s">
        <v>140</v>
      </c>
    </row>
    <row r="377" spans="2:65" s="14" customFormat="1">
      <c r="B377" s="157"/>
      <c r="D377" s="146" t="s">
        <v>149</v>
      </c>
      <c r="E377" s="158" t="s">
        <v>1</v>
      </c>
      <c r="F377" s="159" t="s">
        <v>152</v>
      </c>
      <c r="H377" s="160">
        <v>41</v>
      </c>
      <c r="I377" s="161"/>
      <c r="J377" s="161"/>
      <c r="M377" s="157"/>
      <c r="N377" s="239"/>
      <c r="X377" s="162"/>
      <c r="AT377" s="158" t="s">
        <v>149</v>
      </c>
      <c r="AU377" s="158" t="s">
        <v>84</v>
      </c>
      <c r="AV377" s="14" t="s">
        <v>147</v>
      </c>
      <c r="AW377" s="14" t="s">
        <v>4</v>
      </c>
      <c r="AX377" s="14" t="s">
        <v>82</v>
      </c>
      <c r="AY377" s="158" t="s">
        <v>140</v>
      </c>
    </row>
    <row r="378" spans="2:65" s="1" customFormat="1" ht="24.15" customHeight="1">
      <c r="B378" s="130"/>
      <c r="C378" s="131" t="s">
        <v>446</v>
      </c>
      <c r="D378" s="131" t="s">
        <v>143</v>
      </c>
      <c r="E378" s="132" t="s">
        <v>447</v>
      </c>
      <c r="F378" s="133" t="s">
        <v>448</v>
      </c>
      <c r="G378" s="134" t="s">
        <v>155</v>
      </c>
      <c r="H378" s="135">
        <v>45.15</v>
      </c>
      <c r="I378" s="136"/>
      <c r="J378" s="136"/>
      <c r="K378" s="137">
        <f>ROUND(P378*H378,2)</f>
        <v>0</v>
      </c>
      <c r="L378" s="138"/>
      <c r="M378" s="32"/>
      <c r="N378" s="236" t="s">
        <v>1</v>
      </c>
      <c r="O378" s="139" t="s">
        <v>37</v>
      </c>
      <c r="P378" s="140">
        <f>I378+J378</f>
        <v>0</v>
      </c>
      <c r="Q378" s="140">
        <f>ROUND(I378*H378,2)</f>
        <v>0</v>
      </c>
      <c r="R378" s="140">
        <f>ROUND(J378*H378,2)</f>
        <v>0</v>
      </c>
      <c r="T378" s="141">
        <f>S378*H378</f>
        <v>0</v>
      </c>
      <c r="U378" s="141">
        <v>0</v>
      </c>
      <c r="V378" s="141">
        <f>U378*H378</f>
        <v>0</v>
      </c>
      <c r="W378" s="141">
        <v>3.175E-2</v>
      </c>
      <c r="X378" s="142">
        <f>W378*H378</f>
        <v>1.4335125</v>
      </c>
      <c r="AR378" s="143" t="s">
        <v>246</v>
      </c>
      <c r="AT378" s="143" t="s">
        <v>143</v>
      </c>
      <c r="AU378" s="143" t="s">
        <v>84</v>
      </c>
      <c r="AY378" s="17" t="s">
        <v>140</v>
      </c>
      <c r="BE378" s="144">
        <f>IF(O378="základní",K378,0)</f>
        <v>0</v>
      </c>
      <c r="BF378" s="144">
        <f>IF(O378="snížená",K378,0)</f>
        <v>0</v>
      </c>
      <c r="BG378" s="144">
        <f>IF(O378="zákl. přenesená",K378,0)</f>
        <v>0</v>
      </c>
      <c r="BH378" s="144">
        <f>IF(O378="sníž. přenesená",K378,0)</f>
        <v>0</v>
      </c>
      <c r="BI378" s="144">
        <f>IF(O378="nulová",K378,0)</f>
        <v>0</v>
      </c>
      <c r="BJ378" s="17" t="s">
        <v>82</v>
      </c>
      <c r="BK378" s="144">
        <f>ROUND(P378*H378,2)</f>
        <v>0</v>
      </c>
      <c r="BL378" s="17" t="s">
        <v>246</v>
      </c>
      <c r="BM378" s="143" t="s">
        <v>449</v>
      </c>
    </row>
    <row r="379" spans="2:65" s="1" customFormat="1">
      <c r="B379" s="32"/>
      <c r="D379" s="163" t="s">
        <v>172</v>
      </c>
      <c r="F379" s="164" t="s">
        <v>450</v>
      </c>
      <c r="I379" s="165"/>
      <c r="J379" s="165"/>
      <c r="M379" s="32"/>
      <c r="N379" s="240"/>
      <c r="X379" s="56"/>
      <c r="AT379" s="17" t="s">
        <v>172</v>
      </c>
      <c r="AU379" s="17" t="s">
        <v>84</v>
      </c>
    </row>
    <row r="380" spans="2:65" s="12" customFormat="1">
      <c r="B380" s="145"/>
      <c r="D380" s="146" t="s">
        <v>149</v>
      </c>
      <c r="E380" s="147" t="s">
        <v>1</v>
      </c>
      <c r="F380" s="148" t="s">
        <v>451</v>
      </c>
      <c r="H380" s="147" t="s">
        <v>1</v>
      </c>
      <c r="I380" s="149"/>
      <c r="J380" s="149"/>
      <c r="M380" s="145"/>
      <c r="N380" s="237"/>
      <c r="X380" s="150"/>
      <c r="AT380" s="147" t="s">
        <v>149</v>
      </c>
      <c r="AU380" s="147" t="s">
        <v>84</v>
      </c>
      <c r="AV380" s="12" t="s">
        <v>82</v>
      </c>
      <c r="AW380" s="12" t="s">
        <v>4</v>
      </c>
      <c r="AX380" s="12" t="s">
        <v>74</v>
      </c>
      <c r="AY380" s="147" t="s">
        <v>140</v>
      </c>
    </row>
    <row r="381" spans="2:65" s="13" customFormat="1">
      <c r="B381" s="151"/>
      <c r="D381" s="146" t="s">
        <v>149</v>
      </c>
      <c r="E381" s="152" t="s">
        <v>1</v>
      </c>
      <c r="F381" s="153" t="s">
        <v>452</v>
      </c>
      <c r="H381" s="154">
        <v>48.23</v>
      </c>
      <c r="I381" s="155"/>
      <c r="J381" s="155"/>
      <c r="M381" s="151"/>
      <c r="N381" s="238"/>
      <c r="X381" s="156"/>
      <c r="AT381" s="152" t="s">
        <v>149</v>
      </c>
      <c r="AU381" s="152" t="s">
        <v>84</v>
      </c>
      <c r="AV381" s="13" t="s">
        <v>84</v>
      </c>
      <c r="AW381" s="13" t="s">
        <v>4</v>
      </c>
      <c r="AX381" s="13" t="s">
        <v>74</v>
      </c>
      <c r="AY381" s="152" t="s">
        <v>140</v>
      </c>
    </row>
    <row r="382" spans="2:65" s="13" customFormat="1">
      <c r="B382" s="151"/>
      <c r="D382" s="146" t="s">
        <v>149</v>
      </c>
      <c r="E382" s="152" t="s">
        <v>1</v>
      </c>
      <c r="F382" s="153" t="s">
        <v>453</v>
      </c>
      <c r="H382" s="154">
        <v>-3.08</v>
      </c>
      <c r="I382" s="155"/>
      <c r="J382" s="155"/>
      <c r="M382" s="151"/>
      <c r="N382" s="238"/>
      <c r="X382" s="156"/>
      <c r="AT382" s="152" t="s">
        <v>149</v>
      </c>
      <c r="AU382" s="152" t="s">
        <v>84</v>
      </c>
      <c r="AV382" s="13" t="s">
        <v>84</v>
      </c>
      <c r="AW382" s="13" t="s">
        <v>4</v>
      </c>
      <c r="AX382" s="13" t="s">
        <v>74</v>
      </c>
      <c r="AY382" s="152" t="s">
        <v>140</v>
      </c>
    </row>
    <row r="383" spans="2:65" s="14" customFormat="1">
      <c r="B383" s="157"/>
      <c r="D383" s="146" t="s">
        <v>149</v>
      </c>
      <c r="E383" s="158" t="s">
        <v>1</v>
      </c>
      <c r="F383" s="159" t="s">
        <v>152</v>
      </c>
      <c r="H383" s="160">
        <v>45.15</v>
      </c>
      <c r="I383" s="161"/>
      <c r="J383" s="161"/>
      <c r="M383" s="157"/>
      <c r="N383" s="239"/>
      <c r="X383" s="162"/>
      <c r="AT383" s="158" t="s">
        <v>149</v>
      </c>
      <c r="AU383" s="158" t="s">
        <v>84</v>
      </c>
      <c r="AV383" s="14" t="s">
        <v>147</v>
      </c>
      <c r="AW383" s="14" t="s">
        <v>4</v>
      </c>
      <c r="AX383" s="14" t="s">
        <v>82</v>
      </c>
      <c r="AY383" s="158" t="s">
        <v>140</v>
      </c>
    </row>
    <row r="384" spans="2:65" s="1" customFormat="1" ht="33" customHeight="1">
      <c r="B384" s="130"/>
      <c r="C384" s="131" t="s">
        <v>454</v>
      </c>
      <c r="D384" s="131" t="s">
        <v>143</v>
      </c>
      <c r="E384" s="132" t="s">
        <v>455</v>
      </c>
      <c r="F384" s="133" t="s">
        <v>456</v>
      </c>
      <c r="G384" s="134" t="s">
        <v>155</v>
      </c>
      <c r="H384" s="135">
        <v>36.692</v>
      </c>
      <c r="I384" s="136"/>
      <c r="J384" s="136"/>
      <c r="K384" s="137">
        <f>ROUND(P384*H384,2)</f>
        <v>0</v>
      </c>
      <c r="L384" s="138"/>
      <c r="M384" s="32"/>
      <c r="N384" s="236" t="s">
        <v>1</v>
      </c>
      <c r="O384" s="139" t="s">
        <v>37</v>
      </c>
      <c r="P384" s="140">
        <f>I384+J384</f>
        <v>0</v>
      </c>
      <c r="Q384" s="140">
        <f>ROUND(I384*H384,2)</f>
        <v>0</v>
      </c>
      <c r="R384" s="140">
        <f>ROUND(J384*H384,2)</f>
        <v>0</v>
      </c>
      <c r="T384" s="141">
        <f>S384*H384</f>
        <v>0</v>
      </c>
      <c r="U384" s="141">
        <v>0</v>
      </c>
      <c r="V384" s="141">
        <f>U384*H384</f>
        <v>0</v>
      </c>
      <c r="W384" s="141">
        <v>1.8339999999999999E-2</v>
      </c>
      <c r="X384" s="142">
        <f>W384*H384</f>
        <v>0.67293127999999991</v>
      </c>
      <c r="AR384" s="143" t="s">
        <v>246</v>
      </c>
      <c r="AT384" s="143" t="s">
        <v>143</v>
      </c>
      <c r="AU384" s="143" t="s">
        <v>84</v>
      </c>
      <c r="AY384" s="17" t="s">
        <v>140</v>
      </c>
      <c r="BE384" s="144">
        <f>IF(O384="základní",K384,0)</f>
        <v>0</v>
      </c>
      <c r="BF384" s="144">
        <f>IF(O384="snížená",K384,0)</f>
        <v>0</v>
      </c>
      <c r="BG384" s="144">
        <f>IF(O384="zákl. přenesená",K384,0)</f>
        <v>0</v>
      </c>
      <c r="BH384" s="144">
        <f>IF(O384="sníž. přenesená",K384,0)</f>
        <v>0</v>
      </c>
      <c r="BI384" s="144">
        <f>IF(O384="nulová",K384,0)</f>
        <v>0</v>
      </c>
      <c r="BJ384" s="17" t="s">
        <v>82</v>
      </c>
      <c r="BK384" s="144">
        <f>ROUND(P384*H384,2)</f>
        <v>0</v>
      </c>
      <c r="BL384" s="17" t="s">
        <v>246</v>
      </c>
      <c r="BM384" s="143" t="s">
        <v>457</v>
      </c>
    </row>
    <row r="385" spans="2:65" s="1" customFormat="1">
      <c r="B385" s="32"/>
      <c r="D385" s="163" t="s">
        <v>172</v>
      </c>
      <c r="F385" s="164" t="s">
        <v>458</v>
      </c>
      <c r="I385" s="165"/>
      <c r="J385" s="165"/>
      <c r="M385" s="32"/>
      <c r="N385" s="240"/>
      <c r="X385" s="56"/>
      <c r="AT385" s="17" t="s">
        <v>172</v>
      </c>
      <c r="AU385" s="17" t="s">
        <v>84</v>
      </c>
    </row>
    <row r="386" spans="2:65" s="12" customFormat="1">
      <c r="B386" s="145"/>
      <c r="D386" s="146" t="s">
        <v>149</v>
      </c>
      <c r="E386" s="147" t="s">
        <v>1</v>
      </c>
      <c r="F386" s="148" t="s">
        <v>459</v>
      </c>
      <c r="H386" s="147" t="s">
        <v>1</v>
      </c>
      <c r="I386" s="149"/>
      <c r="J386" s="149"/>
      <c r="M386" s="145"/>
      <c r="N386" s="237"/>
      <c r="X386" s="150"/>
      <c r="AT386" s="147" t="s">
        <v>149</v>
      </c>
      <c r="AU386" s="147" t="s">
        <v>84</v>
      </c>
      <c r="AV386" s="12" t="s">
        <v>82</v>
      </c>
      <c r="AW386" s="12" t="s">
        <v>4</v>
      </c>
      <c r="AX386" s="12" t="s">
        <v>74</v>
      </c>
      <c r="AY386" s="147" t="s">
        <v>140</v>
      </c>
    </row>
    <row r="387" spans="2:65" s="13" customFormat="1">
      <c r="B387" s="151"/>
      <c r="D387" s="146" t="s">
        <v>149</v>
      </c>
      <c r="E387" s="152" t="s">
        <v>1</v>
      </c>
      <c r="F387" s="153" t="s">
        <v>460</v>
      </c>
      <c r="H387" s="154">
        <v>36.692</v>
      </c>
      <c r="I387" s="155"/>
      <c r="J387" s="155"/>
      <c r="M387" s="151"/>
      <c r="N387" s="238"/>
      <c r="X387" s="156"/>
      <c r="AT387" s="152" t="s">
        <v>149</v>
      </c>
      <c r="AU387" s="152" t="s">
        <v>84</v>
      </c>
      <c r="AV387" s="13" t="s">
        <v>84</v>
      </c>
      <c r="AW387" s="13" t="s">
        <v>4</v>
      </c>
      <c r="AX387" s="13" t="s">
        <v>74</v>
      </c>
      <c r="AY387" s="152" t="s">
        <v>140</v>
      </c>
    </row>
    <row r="388" spans="2:65" s="14" customFormat="1">
      <c r="B388" s="157"/>
      <c r="D388" s="146" t="s">
        <v>149</v>
      </c>
      <c r="E388" s="158" t="s">
        <v>1</v>
      </c>
      <c r="F388" s="159" t="s">
        <v>152</v>
      </c>
      <c r="H388" s="160">
        <v>36.692</v>
      </c>
      <c r="I388" s="161"/>
      <c r="J388" s="161"/>
      <c r="M388" s="157"/>
      <c r="N388" s="239"/>
      <c r="X388" s="162"/>
      <c r="AT388" s="158" t="s">
        <v>149</v>
      </c>
      <c r="AU388" s="158" t="s">
        <v>84</v>
      </c>
      <c r="AV388" s="14" t="s">
        <v>147</v>
      </c>
      <c r="AW388" s="14" t="s">
        <v>4</v>
      </c>
      <c r="AX388" s="14" t="s">
        <v>82</v>
      </c>
      <c r="AY388" s="158" t="s">
        <v>140</v>
      </c>
    </row>
    <row r="389" spans="2:65" s="1" customFormat="1" ht="24.15" customHeight="1">
      <c r="B389" s="130"/>
      <c r="C389" s="131" t="s">
        <v>461</v>
      </c>
      <c r="D389" s="131" t="s">
        <v>143</v>
      </c>
      <c r="E389" s="132" t="s">
        <v>462</v>
      </c>
      <c r="F389" s="133" t="s">
        <v>463</v>
      </c>
      <c r="G389" s="134" t="s">
        <v>155</v>
      </c>
      <c r="H389" s="135">
        <v>5.18</v>
      </c>
      <c r="I389" s="136"/>
      <c r="J389" s="136"/>
      <c r="K389" s="137">
        <f>ROUND(P389*H389,2)</f>
        <v>0</v>
      </c>
      <c r="L389" s="138"/>
      <c r="M389" s="32"/>
      <c r="N389" s="236" t="s">
        <v>1</v>
      </c>
      <c r="O389" s="139" t="s">
        <v>37</v>
      </c>
      <c r="P389" s="140">
        <f>I389+J389</f>
        <v>0</v>
      </c>
      <c r="Q389" s="140">
        <f>ROUND(I389*H389,2)</f>
        <v>0</v>
      </c>
      <c r="R389" s="140">
        <f>ROUND(J389*H389,2)</f>
        <v>0</v>
      </c>
      <c r="T389" s="141">
        <f>S389*H389</f>
        <v>0</v>
      </c>
      <c r="U389" s="141">
        <v>1.259E-2</v>
      </c>
      <c r="V389" s="141">
        <f>U389*H389</f>
        <v>6.5216200000000002E-2</v>
      </c>
      <c r="W389" s="141">
        <v>0</v>
      </c>
      <c r="X389" s="142">
        <f>W389*H389</f>
        <v>0</v>
      </c>
      <c r="AR389" s="143" t="s">
        <v>246</v>
      </c>
      <c r="AT389" s="143" t="s">
        <v>143</v>
      </c>
      <c r="AU389" s="143" t="s">
        <v>84</v>
      </c>
      <c r="AY389" s="17" t="s">
        <v>140</v>
      </c>
      <c r="BE389" s="144">
        <f>IF(O389="základní",K389,0)</f>
        <v>0</v>
      </c>
      <c r="BF389" s="144">
        <f>IF(O389="snížená",K389,0)</f>
        <v>0</v>
      </c>
      <c r="BG389" s="144">
        <f>IF(O389="zákl. přenesená",K389,0)</f>
        <v>0</v>
      </c>
      <c r="BH389" s="144">
        <f>IF(O389="sníž. přenesená",K389,0)</f>
        <v>0</v>
      </c>
      <c r="BI389" s="144">
        <f>IF(O389="nulová",K389,0)</f>
        <v>0</v>
      </c>
      <c r="BJ389" s="17" t="s">
        <v>82</v>
      </c>
      <c r="BK389" s="144">
        <f>ROUND(P389*H389,2)</f>
        <v>0</v>
      </c>
      <c r="BL389" s="17" t="s">
        <v>246</v>
      </c>
      <c r="BM389" s="143" t="s">
        <v>464</v>
      </c>
    </row>
    <row r="390" spans="2:65" s="1" customFormat="1">
      <c r="B390" s="32"/>
      <c r="D390" s="163" t="s">
        <v>172</v>
      </c>
      <c r="F390" s="164" t="s">
        <v>465</v>
      </c>
      <c r="I390" s="165"/>
      <c r="J390" s="165"/>
      <c r="M390" s="32"/>
      <c r="N390" s="240"/>
      <c r="X390" s="56"/>
      <c r="AT390" s="17" t="s">
        <v>172</v>
      </c>
      <c r="AU390" s="17" t="s">
        <v>84</v>
      </c>
    </row>
    <row r="391" spans="2:65" s="12" customFormat="1">
      <c r="B391" s="145"/>
      <c r="D391" s="146" t="s">
        <v>149</v>
      </c>
      <c r="E391" s="147" t="s">
        <v>1</v>
      </c>
      <c r="F391" s="148" t="s">
        <v>466</v>
      </c>
      <c r="H391" s="147" t="s">
        <v>1</v>
      </c>
      <c r="I391" s="149"/>
      <c r="J391" s="149"/>
      <c r="M391" s="145"/>
      <c r="N391" s="237"/>
      <c r="X391" s="150"/>
      <c r="AT391" s="147" t="s">
        <v>149</v>
      </c>
      <c r="AU391" s="147" t="s">
        <v>84</v>
      </c>
      <c r="AV391" s="12" t="s">
        <v>82</v>
      </c>
      <c r="AW391" s="12" t="s">
        <v>4</v>
      </c>
      <c r="AX391" s="12" t="s">
        <v>74</v>
      </c>
      <c r="AY391" s="147" t="s">
        <v>140</v>
      </c>
    </row>
    <row r="392" spans="2:65" s="12" customFormat="1" ht="20.399999999999999">
      <c r="B392" s="145"/>
      <c r="D392" s="146" t="s">
        <v>149</v>
      </c>
      <c r="E392" s="147" t="s">
        <v>1</v>
      </c>
      <c r="F392" s="148" t="s">
        <v>467</v>
      </c>
      <c r="H392" s="147" t="s">
        <v>1</v>
      </c>
      <c r="I392" s="149"/>
      <c r="J392" s="149"/>
      <c r="M392" s="145"/>
      <c r="N392" s="237"/>
      <c r="X392" s="150"/>
      <c r="AT392" s="147" t="s">
        <v>149</v>
      </c>
      <c r="AU392" s="147" t="s">
        <v>84</v>
      </c>
      <c r="AV392" s="12" t="s">
        <v>82</v>
      </c>
      <c r="AW392" s="12" t="s">
        <v>4</v>
      </c>
      <c r="AX392" s="12" t="s">
        <v>74</v>
      </c>
      <c r="AY392" s="147" t="s">
        <v>140</v>
      </c>
    </row>
    <row r="393" spans="2:65" s="13" customFormat="1">
      <c r="B393" s="151"/>
      <c r="D393" s="146" t="s">
        <v>149</v>
      </c>
      <c r="E393" s="152" t="s">
        <v>1</v>
      </c>
      <c r="F393" s="153" t="s">
        <v>468</v>
      </c>
      <c r="H393" s="154">
        <v>5.18</v>
      </c>
      <c r="I393" s="155"/>
      <c r="J393" s="155"/>
      <c r="M393" s="151"/>
      <c r="N393" s="238"/>
      <c r="X393" s="156"/>
      <c r="AT393" s="152" t="s">
        <v>149</v>
      </c>
      <c r="AU393" s="152" t="s">
        <v>84</v>
      </c>
      <c r="AV393" s="13" t="s">
        <v>84</v>
      </c>
      <c r="AW393" s="13" t="s">
        <v>4</v>
      </c>
      <c r="AX393" s="13" t="s">
        <v>74</v>
      </c>
      <c r="AY393" s="152" t="s">
        <v>140</v>
      </c>
    </row>
    <row r="394" spans="2:65" s="14" customFormat="1">
      <c r="B394" s="157"/>
      <c r="D394" s="146" t="s">
        <v>149</v>
      </c>
      <c r="E394" s="158" t="s">
        <v>1</v>
      </c>
      <c r="F394" s="159" t="s">
        <v>152</v>
      </c>
      <c r="H394" s="160">
        <v>5.18</v>
      </c>
      <c r="I394" s="161"/>
      <c r="J394" s="161"/>
      <c r="M394" s="157"/>
      <c r="N394" s="239"/>
      <c r="X394" s="162"/>
      <c r="AT394" s="158" t="s">
        <v>149</v>
      </c>
      <c r="AU394" s="158" t="s">
        <v>84</v>
      </c>
      <c r="AV394" s="14" t="s">
        <v>147</v>
      </c>
      <c r="AW394" s="14" t="s">
        <v>4</v>
      </c>
      <c r="AX394" s="14" t="s">
        <v>82</v>
      </c>
      <c r="AY394" s="158" t="s">
        <v>140</v>
      </c>
    </row>
    <row r="395" spans="2:65" s="1" customFormat="1" ht="16.5" customHeight="1">
      <c r="B395" s="130"/>
      <c r="C395" s="131" t="s">
        <v>469</v>
      </c>
      <c r="D395" s="131" t="s">
        <v>143</v>
      </c>
      <c r="E395" s="132" t="s">
        <v>470</v>
      </c>
      <c r="F395" s="133" t="s">
        <v>471</v>
      </c>
      <c r="G395" s="134" t="s">
        <v>155</v>
      </c>
      <c r="H395" s="135">
        <v>5.01</v>
      </c>
      <c r="I395" s="136"/>
      <c r="J395" s="136"/>
      <c r="K395" s="137">
        <f>ROUND(P395*H395,2)</f>
        <v>0</v>
      </c>
      <c r="L395" s="138"/>
      <c r="M395" s="32"/>
      <c r="N395" s="236" t="s">
        <v>1</v>
      </c>
      <c r="O395" s="139" t="s">
        <v>37</v>
      </c>
      <c r="P395" s="140">
        <f>I395+J395</f>
        <v>0</v>
      </c>
      <c r="Q395" s="140">
        <f>ROUND(I395*H395,2)</f>
        <v>0</v>
      </c>
      <c r="R395" s="140">
        <f>ROUND(J395*H395,2)</f>
        <v>0</v>
      </c>
      <c r="T395" s="141">
        <f>S395*H395</f>
        <v>0</v>
      </c>
      <c r="U395" s="141">
        <v>1E-4</v>
      </c>
      <c r="V395" s="141">
        <f>U395*H395</f>
        <v>5.0100000000000003E-4</v>
      </c>
      <c r="W395" s="141">
        <v>0</v>
      </c>
      <c r="X395" s="142">
        <f>W395*H395</f>
        <v>0</v>
      </c>
      <c r="AR395" s="143" t="s">
        <v>246</v>
      </c>
      <c r="AT395" s="143" t="s">
        <v>143</v>
      </c>
      <c r="AU395" s="143" t="s">
        <v>84</v>
      </c>
      <c r="AY395" s="17" t="s">
        <v>140</v>
      </c>
      <c r="BE395" s="144">
        <f>IF(O395="základní",K395,0)</f>
        <v>0</v>
      </c>
      <c r="BF395" s="144">
        <f>IF(O395="snížená",K395,0)</f>
        <v>0</v>
      </c>
      <c r="BG395" s="144">
        <f>IF(O395="zákl. přenesená",K395,0)</f>
        <v>0</v>
      </c>
      <c r="BH395" s="144">
        <f>IF(O395="sníž. přenesená",K395,0)</f>
        <v>0</v>
      </c>
      <c r="BI395" s="144">
        <f>IF(O395="nulová",K395,0)</f>
        <v>0</v>
      </c>
      <c r="BJ395" s="17" t="s">
        <v>82</v>
      </c>
      <c r="BK395" s="144">
        <f>ROUND(P395*H395,2)</f>
        <v>0</v>
      </c>
      <c r="BL395" s="17" t="s">
        <v>246</v>
      </c>
      <c r="BM395" s="143" t="s">
        <v>472</v>
      </c>
    </row>
    <row r="396" spans="2:65" s="1" customFormat="1">
      <c r="B396" s="32"/>
      <c r="D396" s="163" t="s">
        <v>172</v>
      </c>
      <c r="F396" s="164" t="s">
        <v>473</v>
      </c>
      <c r="I396" s="165"/>
      <c r="J396" s="165"/>
      <c r="M396" s="32"/>
      <c r="N396" s="240"/>
      <c r="X396" s="56"/>
      <c r="AT396" s="17" t="s">
        <v>172</v>
      </c>
      <c r="AU396" s="17" t="s">
        <v>84</v>
      </c>
    </row>
    <row r="397" spans="2:65" s="12" customFormat="1">
      <c r="B397" s="145"/>
      <c r="D397" s="146" t="s">
        <v>149</v>
      </c>
      <c r="E397" s="147" t="s">
        <v>1</v>
      </c>
      <c r="F397" s="148" t="s">
        <v>466</v>
      </c>
      <c r="H397" s="147" t="s">
        <v>1</v>
      </c>
      <c r="I397" s="149"/>
      <c r="J397" s="149"/>
      <c r="M397" s="145"/>
      <c r="N397" s="237"/>
      <c r="X397" s="150"/>
      <c r="AT397" s="147" t="s">
        <v>149</v>
      </c>
      <c r="AU397" s="147" t="s">
        <v>84</v>
      </c>
      <c r="AV397" s="12" t="s">
        <v>82</v>
      </c>
      <c r="AW397" s="12" t="s">
        <v>4</v>
      </c>
      <c r="AX397" s="12" t="s">
        <v>74</v>
      </c>
      <c r="AY397" s="147" t="s">
        <v>140</v>
      </c>
    </row>
    <row r="398" spans="2:65" s="12" customFormat="1" ht="20.399999999999999">
      <c r="B398" s="145"/>
      <c r="D398" s="146" t="s">
        <v>149</v>
      </c>
      <c r="E398" s="147" t="s">
        <v>1</v>
      </c>
      <c r="F398" s="148" t="s">
        <v>467</v>
      </c>
      <c r="H398" s="147" t="s">
        <v>1</v>
      </c>
      <c r="I398" s="149"/>
      <c r="J398" s="149"/>
      <c r="M398" s="145"/>
      <c r="N398" s="237"/>
      <c r="X398" s="150"/>
      <c r="AT398" s="147" t="s">
        <v>149</v>
      </c>
      <c r="AU398" s="147" t="s">
        <v>84</v>
      </c>
      <c r="AV398" s="12" t="s">
        <v>82</v>
      </c>
      <c r="AW398" s="12" t="s">
        <v>4</v>
      </c>
      <c r="AX398" s="12" t="s">
        <v>74</v>
      </c>
      <c r="AY398" s="147" t="s">
        <v>140</v>
      </c>
    </row>
    <row r="399" spans="2:65" s="13" customFormat="1">
      <c r="B399" s="151"/>
      <c r="D399" s="146" t="s">
        <v>149</v>
      </c>
      <c r="E399" s="152" t="s">
        <v>1</v>
      </c>
      <c r="F399" s="153" t="s">
        <v>474</v>
      </c>
      <c r="H399" s="154">
        <v>5.01</v>
      </c>
      <c r="I399" s="155"/>
      <c r="J399" s="155"/>
      <c r="M399" s="151"/>
      <c r="N399" s="238"/>
      <c r="X399" s="156"/>
      <c r="AT399" s="152" t="s">
        <v>149</v>
      </c>
      <c r="AU399" s="152" t="s">
        <v>84</v>
      </c>
      <c r="AV399" s="13" t="s">
        <v>84</v>
      </c>
      <c r="AW399" s="13" t="s">
        <v>4</v>
      </c>
      <c r="AX399" s="13" t="s">
        <v>74</v>
      </c>
      <c r="AY399" s="152" t="s">
        <v>140</v>
      </c>
    </row>
    <row r="400" spans="2:65" s="14" customFormat="1">
      <c r="B400" s="157"/>
      <c r="D400" s="146" t="s">
        <v>149</v>
      </c>
      <c r="E400" s="158" t="s">
        <v>1</v>
      </c>
      <c r="F400" s="159" t="s">
        <v>152</v>
      </c>
      <c r="H400" s="160">
        <v>5.01</v>
      </c>
      <c r="I400" s="161"/>
      <c r="J400" s="161"/>
      <c r="M400" s="157"/>
      <c r="N400" s="239"/>
      <c r="X400" s="162"/>
      <c r="AT400" s="158" t="s">
        <v>149</v>
      </c>
      <c r="AU400" s="158" t="s">
        <v>84</v>
      </c>
      <c r="AV400" s="14" t="s">
        <v>147</v>
      </c>
      <c r="AW400" s="14" t="s">
        <v>4</v>
      </c>
      <c r="AX400" s="14" t="s">
        <v>82</v>
      </c>
      <c r="AY400" s="158" t="s">
        <v>140</v>
      </c>
    </row>
    <row r="401" spans="2:65" s="1" customFormat="1" ht="16.5" customHeight="1">
      <c r="B401" s="130"/>
      <c r="C401" s="131" t="s">
        <v>475</v>
      </c>
      <c r="D401" s="131" t="s">
        <v>143</v>
      </c>
      <c r="E401" s="132" t="s">
        <v>476</v>
      </c>
      <c r="F401" s="133" t="s">
        <v>477</v>
      </c>
      <c r="G401" s="134" t="s">
        <v>155</v>
      </c>
      <c r="H401" s="135">
        <v>68.89</v>
      </c>
      <c r="I401" s="136"/>
      <c r="J401" s="136"/>
      <c r="K401" s="137">
        <f>ROUND(P401*H401,2)</f>
        <v>0</v>
      </c>
      <c r="L401" s="138"/>
      <c r="M401" s="32"/>
      <c r="N401" s="236" t="s">
        <v>1</v>
      </c>
      <c r="O401" s="139" t="s">
        <v>37</v>
      </c>
      <c r="P401" s="140">
        <f>I401+J401</f>
        <v>0</v>
      </c>
      <c r="Q401" s="140">
        <f>ROUND(I401*H401,2)</f>
        <v>0</v>
      </c>
      <c r="R401" s="140">
        <f>ROUND(J401*H401,2)</f>
        <v>0</v>
      </c>
      <c r="T401" s="141">
        <f>S401*H401</f>
        <v>0</v>
      </c>
      <c r="U401" s="141">
        <v>1.5499999999999999E-3</v>
      </c>
      <c r="V401" s="141">
        <f>U401*H401</f>
        <v>0.1067795</v>
      </c>
      <c r="W401" s="141">
        <v>1.16E-3</v>
      </c>
      <c r="X401" s="142">
        <f>W401*H401</f>
        <v>7.9912399999999995E-2</v>
      </c>
      <c r="AR401" s="143" t="s">
        <v>246</v>
      </c>
      <c r="AT401" s="143" t="s">
        <v>143</v>
      </c>
      <c r="AU401" s="143" t="s">
        <v>84</v>
      </c>
      <c r="AY401" s="17" t="s">
        <v>140</v>
      </c>
      <c r="BE401" s="144">
        <f>IF(O401="základní",K401,0)</f>
        <v>0</v>
      </c>
      <c r="BF401" s="144">
        <f>IF(O401="snížená",K401,0)</f>
        <v>0</v>
      </c>
      <c r="BG401" s="144">
        <f>IF(O401="zákl. přenesená",K401,0)</f>
        <v>0</v>
      </c>
      <c r="BH401" s="144">
        <f>IF(O401="sníž. přenesená",K401,0)</f>
        <v>0</v>
      </c>
      <c r="BI401" s="144">
        <f>IF(O401="nulová",K401,0)</f>
        <v>0</v>
      </c>
      <c r="BJ401" s="17" t="s">
        <v>82</v>
      </c>
      <c r="BK401" s="144">
        <f>ROUND(P401*H401,2)</f>
        <v>0</v>
      </c>
      <c r="BL401" s="17" t="s">
        <v>246</v>
      </c>
      <c r="BM401" s="143" t="s">
        <v>478</v>
      </c>
    </row>
    <row r="402" spans="2:65" s="12" customFormat="1" ht="20.399999999999999">
      <c r="B402" s="145"/>
      <c r="D402" s="146" t="s">
        <v>149</v>
      </c>
      <c r="E402" s="147" t="s">
        <v>1</v>
      </c>
      <c r="F402" s="148" t="s">
        <v>479</v>
      </c>
      <c r="H402" s="147" t="s">
        <v>1</v>
      </c>
      <c r="I402" s="149"/>
      <c r="J402" s="149"/>
      <c r="M402" s="145"/>
      <c r="N402" s="237"/>
      <c r="X402" s="150"/>
      <c r="AT402" s="147" t="s">
        <v>149</v>
      </c>
      <c r="AU402" s="147" t="s">
        <v>84</v>
      </c>
      <c r="AV402" s="12" t="s">
        <v>82</v>
      </c>
      <c r="AW402" s="12" t="s">
        <v>4</v>
      </c>
      <c r="AX402" s="12" t="s">
        <v>74</v>
      </c>
      <c r="AY402" s="147" t="s">
        <v>140</v>
      </c>
    </row>
    <row r="403" spans="2:65" s="13" customFormat="1">
      <c r="B403" s="151"/>
      <c r="D403" s="146" t="s">
        <v>149</v>
      </c>
      <c r="E403" s="152" t="s">
        <v>1</v>
      </c>
      <c r="F403" s="153" t="s">
        <v>480</v>
      </c>
      <c r="H403" s="154">
        <v>68.89</v>
      </c>
      <c r="I403" s="155"/>
      <c r="J403" s="155"/>
      <c r="M403" s="151"/>
      <c r="N403" s="238"/>
      <c r="X403" s="156"/>
      <c r="AT403" s="152" t="s">
        <v>149</v>
      </c>
      <c r="AU403" s="152" t="s">
        <v>84</v>
      </c>
      <c r="AV403" s="13" t="s">
        <v>84</v>
      </c>
      <c r="AW403" s="13" t="s">
        <v>4</v>
      </c>
      <c r="AX403" s="13" t="s">
        <v>74</v>
      </c>
      <c r="AY403" s="152" t="s">
        <v>140</v>
      </c>
    </row>
    <row r="404" spans="2:65" s="14" customFormat="1">
      <c r="B404" s="157"/>
      <c r="D404" s="146" t="s">
        <v>149</v>
      </c>
      <c r="E404" s="158" t="s">
        <v>1</v>
      </c>
      <c r="F404" s="159" t="s">
        <v>152</v>
      </c>
      <c r="H404" s="160">
        <v>68.89</v>
      </c>
      <c r="I404" s="161"/>
      <c r="J404" s="161"/>
      <c r="M404" s="157"/>
      <c r="N404" s="239"/>
      <c r="X404" s="162"/>
      <c r="AT404" s="158" t="s">
        <v>149</v>
      </c>
      <c r="AU404" s="158" t="s">
        <v>84</v>
      </c>
      <c r="AV404" s="14" t="s">
        <v>147</v>
      </c>
      <c r="AW404" s="14" t="s">
        <v>4</v>
      </c>
      <c r="AX404" s="14" t="s">
        <v>82</v>
      </c>
      <c r="AY404" s="158" t="s">
        <v>140</v>
      </c>
    </row>
    <row r="405" spans="2:65" s="1" customFormat="1" ht="24.15" customHeight="1">
      <c r="B405" s="130"/>
      <c r="C405" s="131" t="s">
        <v>481</v>
      </c>
      <c r="D405" s="131" t="s">
        <v>143</v>
      </c>
      <c r="E405" s="132" t="s">
        <v>482</v>
      </c>
      <c r="F405" s="133" t="s">
        <v>483</v>
      </c>
      <c r="G405" s="134" t="s">
        <v>155</v>
      </c>
      <c r="H405" s="135">
        <v>50</v>
      </c>
      <c r="I405" s="136"/>
      <c r="J405" s="136"/>
      <c r="K405" s="137">
        <f>ROUND(P405*H405,2)</f>
        <v>0</v>
      </c>
      <c r="L405" s="138"/>
      <c r="M405" s="32"/>
      <c r="N405" s="236" t="s">
        <v>1</v>
      </c>
      <c r="O405" s="139" t="s">
        <v>37</v>
      </c>
      <c r="P405" s="140">
        <f>I405+J405</f>
        <v>0</v>
      </c>
      <c r="Q405" s="140">
        <f>ROUND(I405*H405,2)</f>
        <v>0</v>
      </c>
      <c r="R405" s="140">
        <f>ROUND(J405*H405,2)</f>
        <v>0</v>
      </c>
      <c r="T405" s="141">
        <f>S405*H405</f>
        <v>0</v>
      </c>
      <c r="U405" s="141">
        <v>0</v>
      </c>
      <c r="V405" s="141">
        <f>U405*H405</f>
        <v>0</v>
      </c>
      <c r="W405" s="141">
        <v>1.721E-2</v>
      </c>
      <c r="X405" s="142">
        <f>W405*H405</f>
        <v>0.86049999999999993</v>
      </c>
      <c r="AR405" s="143" t="s">
        <v>246</v>
      </c>
      <c r="AT405" s="143" t="s">
        <v>143</v>
      </c>
      <c r="AU405" s="143" t="s">
        <v>84</v>
      </c>
      <c r="AY405" s="17" t="s">
        <v>140</v>
      </c>
      <c r="BE405" s="144">
        <f>IF(O405="základní",K405,0)</f>
        <v>0</v>
      </c>
      <c r="BF405" s="144">
        <f>IF(O405="snížená",K405,0)</f>
        <v>0</v>
      </c>
      <c r="BG405" s="144">
        <f>IF(O405="zákl. přenesená",K405,0)</f>
        <v>0</v>
      </c>
      <c r="BH405" s="144">
        <f>IF(O405="sníž. přenesená",K405,0)</f>
        <v>0</v>
      </c>
      <c r="BI405" s="144">
        <f>IF(O405="nulová",K405,0)</f>
        <v>0</v>
      </c>
      <c r="BJ405" s="17" t="s">
        <v>82</v>
      </c>
      <c r="BK405" s="144">
        <f>ROUND(P405*H405,2)</f>
        <v>0</v>
      </c>
      <c r="BL405" s="17" t="s">
        <v>246</v>
      </c>
      <c r="BM405" s="143" t="s">
        <v>484</v>
      </c>
    </row>
    <row r="406" spans="2:65" s="1" customFormat="1">
      <c r="B406" s="32"/>
      <c r="D406" s="163" t="s">
        <v>172</v>
      </c>
      <c r="F406" s="164" t="s">
        <v>485</v>
      </c>
      <c r="I406" s="165"/>
      <c r="J406" s="165"/>
      <c r="M406" s="32"/>
      <c r="N406" s="240"/>
      <c r="X406" s="56"/>
      <c r="AT406" s="17" t="s">
        <v>172</v>
      </c>
      <c r="AU406" s="17" t="s">
        <v>84</v>
      </c>
    </row>
    <row r="407" spans="2:65" s="12" customFormat="1">
      <c r="B407" s="145"/>
      <c r="D407" s="146" t="s">
        <v>149</v>
      </c>
      <c r="E407" s="147" t="s">
        <v>1</v>
      </c>
      <c r="F407" s="148" t="s">
        <v>486</v>
      </c>
      <c r="H407" s="147" t="s">
        <v>1</v>
      </c>
      <c r="I407" s="149"/>
      <c r="J407" s="149"/>
      <c r="M407" s="145"/>
      <c r="N407" s="237"/>
      <c r="X407" s="150"/>
      <c r="AT407" s="147" t="s">
        <v>149</v>
      </c>
      <c r="AU407" s="147" t="s">
        <v>84</v>
      </c>
      <c r="AV407" s="12" t="s">
        <v>82</v>
      </c>
      <c r="AW407" s="12" t="s">
        <v>4</v>
      </c>
      <c r="AX407" s="12" t="s">
        <v>74</v>
      </c>
      <c r="AY407" s="147" t="s">
        <v>140</v>
      </c>
    </row>
    <row r="408" spans="2:65" s="13" customFormat="1" ht="20.399999999999999">
      <c r="B408" s="151"/>
      <c r="D408" s="146" t="s">
        <v>149</v>
      </c>
      <c r="E408" s="152" t="s">
        <v>1</v>
      </c>
      <c r="F408" s="153" t="s">
        <v>487</v>
      </c>
      <c r="H408" s="154">
        <v>43.6</v>
      </c>
      <c r="I408" s="155"/>
      <c r="J408" s="155"/>
      <c r="M408" s="151"/>
      <c r="N408" s="238"/>
      <c r="X408" s="156"/>
      <c r="AT408" s="152" t="s">
        <v>149</v>
      </c>
      <c r="AU408" s="152" t="s">
        <v>84</v>
      </c>
      <c r="AV408" s="13" t="s">
        <v>84</v>
      </c>
      <c r="AW408" s="13" t="s">
        <v>4</v>
      </c>
      <c r="AX408" s="13" t="s">
        <v>74</v>
      </c>
      <c r="AY408" s="152" t="s">
        <v>140</v>
      </c>
    </row>
    <row r="409" spans="2:65" s="12" customFormat="1" ht="20.399999999999999">
      <c r="B409" s="145"/>
      <c r="D409" s="146" t="s">
        <v>149</v>
      </c>
      <c r="E409" s="147" t="s">
        <v>1</v>
      </c>
      <c r="F409" s="148" t="s">
        <v>488</v>
      </c>
      <c r="H409" s="147" t="s">
        <v>1</v>
      </c>
      <c r="I409" s="149"/>
      <c r="J409" s="149"/>
      <c r="M409" s="145"/>
      <c r="N409" s="237"/>
      <c r="X409" s="150"/>
      <c r="AT409" s="147" t="s">
        <v>149</v>
      </c>
      <c r="AU409" s="147" t="s">
        <v>84</v>
      </c>
      <c r="AV409" s="12" t="s">
        <v>82</v>
      </c>
      <c r="AW409" s="12" t="s">
        <v>4</v>
      </c>
      <c r="AX409" s="12" t="s">
        <v>74</v>
      </c>
      <c r="AY409" s="147" t="s">
        <v>140</v>
      </c>
    </row>
    <row r="410" spans="2:65" s="13" customFormat="1">
      <c r="B410" s="151"/>
      <c r="D410" s="146" t="s">
        <v>149</v>
      </c>
      <c r="E410" s="152" t="s">
        <v>1</v>
      </c>
      <c r="F410" s="153" t="s">
        <v>489</v>
      </c>
      <c r="H410" s="154">
        <v>6.4</v>
      </c>
      <c r="I410" s="155"/>
      <c r="J410" s="155"/>
      <c r="M410" s="151"/>
      <c r="N410" s="238"/>
      <c r="X410" s="156"/>
      <c r="AT410" s="152" t="s">
        <v>149</v>
      </c>
      <c r="AU410" s="152" t="s">
        <v>84</v>
      </c>
      <c r="AV410" s="13" t="s">
        <v>84</v>
      </c>
      <c r="AW410" s="13" t="s">
        <v>4</v>
      </c>
      <c r="AX410" s="13" t="s">
        <v>74</v>
      </c>
      <c r="AY410" s="152" t="s">
        <v>140</v>
      </c>
    </row>
    <row r="411" spans="2:65" s="15" customFormat="1">
      <c r="B411" s="166"/>
      <c r="D411" s="146" t="s">
        <v>149</v>
      </c>
      <c r="E411" s="167" t="s">
        <v>1</v>
      </c>
      <c r="F411" s="168" t="s">
        <v>197</v>
      </c>
      <c r="H411" s="169">
        <v>50</v>
      </c>
      <c r="I411" s="170"/>
      <c r="J411" s="170"/>
      <c r="M411" s="166"/>
      <c r="N411" s="241"/>
      <c r="X411" s="171"/>
      <c r="AT411" s="167" t="s">
        <v>149</v>
      </c>
      <c r="AU411" s="167" t="s">
        <v>84</v>
      </c>
      <c r="AV411" s="15" t="s">
        <v>141</v>
      </c>
      <c r="AW411" s="15" t="s">
        <v>4</v>
      </c>
      <c r="AX411" s="15" t="s">
        <v>74</v>
      </c>
      <c r="AY411" s="167" t="s">
        <v>140</v>
      </c>
    </row>
    <row r="412" spans="2:65" s="14" customFormat="1">
      <c r="B412" s="157"/>
      <c r="D412" s="146" t="s">
        <v>149</v>
      </c>
      <c r="E412" s="158" t="s">
        <v>1</v>
      </c>
      <c r="F412" s="159" t="s">
        <v>152</v>
      </c>
      <c r="H412" s="160">
        <v>50</v>
      </c>
      <c r="I412" s="161"/>
      <c r="J412" s="161"/>
      <c r="M412" s="157"/>
      <c r="N412" s="239"/>
      <c r="X412" s="162"/>
      <c r="AT412" s="158" t="s">
        <v>149</v>
      </c>
      <c r="AU412" s="158" t="s">
        <v>84</v>
      </c>
      <c r="AV412" s="14" t="s">
        <v>147</v>
      </c>
      <c r="AW412" s="14" t="s">
        <v>4</v>
      </c>
      <c r="AX412" s="14" t="s">
        <v>82</v>
      </c>
      <c r="AY412" s="158" t="s">
        <v>140</v>
      </c>
    </row>
    <row r="413" spans="2:65" s="1" customFormat="1" ht="37.799999999999997" customHeight="1">
      <c r="B413" s="130"/>
      <c r="C413" s="131" t="s">
        <v>490</v>
      </c>
      <c r="D413" s="131" t="s">
        <v>143</v>
      </c>
      <c r="E413" s="132" t="s">
        <v>491</v>
      </c>
      <c r="F413" s="133" t="s">
        <v>492</v>
      </c>
      <c r="G413" s="134" t="s">
        <v>155</v>
      </c>
      <c r="H413" s="135">
        <v>53.36</v>
      </c>
      <c r="I413" s="136"/>
      <c r="J413" s="136"/>
      <c r="K413" s="137">
        <f>ROUND(P413*H413,2)</f>
        <v>0</v>
      </c>
      <c r="L413" s="138"/>
      <c r="M413" s="32"/>
      <c r="N413" s="236" t="s">
        <v>1</v>
      </c>
      <c r="O413" s="139" t="s">
        <v>37</v>
      </c>
      <c r="P413" s="140">
        <f>I413+J413</f>
        <v>0</v>
      </c>
      <c r="Q413" s="140">
        <f>ROUND(I413*H413,2)</f>
        <v>0</v>
      </c>
      <c r="R413" s="140">
        <f>ROUND(J413*H413,2)</f>
        <v>0</v>
      </c>
      <c r="T413" s="141">
        <f>S413*H413</f>
        <v>0</v>
      </c>
      <c r="U413" s="141">
        <v>3.2499999999999999E-3</v>
      </c>
      <c r="V413" s="141">
        <f>U413*H413</f>
        <v>0.17341999999999999</v>
      </c>
      <c r="W413" s="141">
        <v>0</v>
      </c>
      <c r="X413" s="142">
        <f>W413*H413</f>
        <v>0</v>
      </c>
      <c r="AR413" s="143" t="s">
        <v>246</v>
      </c>
      <c r="AT413" s="143" t="s">
        <v>143</v>
      </c>
      <c r="AU413" s="143" t="s">
        <v>84</v>
      </c>
      <c r="AY413" s="17" t="s">
        <v>140</v>
      </c>
      <c r="BE413" s="144">
        <f>IF(O413="základní",K413,0)</f>
        <v>0</v>
      </c>
      <c r="BF413" s="144">
        <f>IF(O413="snížená",K413,0)</f>
        <v>0</v>
      </c>
      <c r="BG413" s="144">
        <f>IF(O413="zákl. přenesená",K413,0)</f>
        <v>0</v>
      </c>
      <c r="BH413" s="144">
        <f>IF(O413="sníž. přenesená",K413,0)</f>
        <v>0</v>
      </c>
      <c r="BI413" s="144">
        <f>IF(O413="nulová",K413,0)</f>
        <v>0</v>
      </c>
      <c r="BJ413" s="17" t="s">
        <v>82</v>
      </c>
      <c r="BK413" s="144">
        <f>ROUND(P413*H413,2)</f>
        <v>0</v>
      </c>
      <c r="BL413" s="17" t="s">
        <v>246</v>
      </c>
      <c r="BM413" s="143" t="s">
        <v>493</v>
      </c>
    </row>
    <row r="414" spans="2:65" s="1" customFormat="1">
      <c r="B414" s="32"/>
      <c r="D414" s="163" t="s">
        <v>172</v>
      </c>
      <c r="F414" s="164" t="s">
        <v>494</v>
      </c>
      <c r="I414" s="165"/>
      <c r="J414" s="165"/>
      <c r="M414" s="32"/>
      <c r="N414" s="240"/>
      <c r="X414" s="56"/>
      <c r="AT414" s="17" t="s">
        <v>172</v>
      </c>
      <c r="AU414" s="17" t="s">
        <v>84</v>
      </c>
    </row>
    <row r="415" spans="2:65" s="12" customFormat="1">
      <c r="B415" s="145"/>
      <c r="D415" s="146" t="s">
        <v>149</v>
      </c>
      <c r="E415" s="147" t="s">
        <v>1</v>
      </c>
      <c r="F415" s="148" t="s">
        <v>495</v>
      </c>
      <c r="H415" s="147" t="s">
        <v>1</v>
      </c>
      <c r="I415" s="149"/>
      <c r="J415" s="149"/>
      <c r="M415" s="145"/>
      <c r="N415" s="237"/>
      <c r="X415" s="150"/>
      <c r="AT415" s="147" t="s">
        <v>149</v>
      </c>
      <c r="AU415" s="147" t="s">
        <v>84</v>
      </c>
      <c r="AV415" s="12" t="s">
        <v>82</v>
      </c>
      <c r="AW415" s="12" t="s">
        <v>4</v>
      </c>
      <c r="AX415" s="12" t="s">
        <v>74</v>
      </c>
      <c r="AY415" s="147" t="s">
        <v>140</v>
      </c>
    </row>
    <row r="416" spans="2:65" s="12" customFormat="1" ht="20.399999999999999">
      <c r="B416" s="145"/>
      <c r="D416" s="146" t="s">
        <v>149</v>
      </c>
      <c r="E416" s="147" t="s">
        <v>1</v>
      </c>
      <c r="F416" s="148" t="s">
        <v>496</v>
      </c>
      <c r="H416" s="147" t="s">
        <v>1</v>
      </c>
      <c r="I416" s="149"/>
      <c r="J416" s="149"/>
      <c r="M416" s="145"/>
      <c r="N416" s="237"/>
      <c r="X416" s="150"/>
      <c r="AT416" s="147" t="s">
        <v>149</v>
      </c>
      <c r="AU416" s="147" t="s">
        <v>84</v>
      </c>
      <c r="AV416" s="12" t="s">
        <v>82</v>
      </c>
      <c r="AW416" s="12" t="s">
        <v>4</v>
      </c>
      <c r="AX416" s="12" t="s">
        <v>74</v>
      </c>
      <c r="AY416" s="147" t="s">
        <v>140</v>
      </c>
    </row>
    <row r="417" spans="2:65" s="13" customFormat="1">
      <c r="B417" s="151"/>
      <c r="D417" s="146" t="s">
        <v>149</v>
      </c>
      <c r="E417" s="152" t="s">
        <v>1</v>
      </c>
      <c r="F417" s="153" t="s">
        <v>497</v>
      </c>
      <c r="H417" s="154">
        <v>53.36</v>
      </c>
      <c r="I417" s="155"/>
      <c r="J417" s="155"/>
      <c r="M417" s="151"/>
      <c r="N417" s="238"/>
      <c r="X417" s="156"/>
      <c r="AT417" s="152" t="s">
        <v>149</v>
      </c>
      <c r="AU417" s="152" t="s">
        <v>84</v>
      </c>
      <c r="AV417" s="13" t="s">
        <v>84</v>
      </c>
      <c r="AW417" s="13" t="s">
        <v>4</v>
      </c>
      <c r="AX417" s="13" t="s">
        <v>74</v>
      </c>
      <c r="AY417" s="152" t="s">
        <v>140</v>
      </c>
    </row>
    <row r="418" spans="2:65" s="14" customFormat="1">
      <c r="B418" s="157"/>
      <c r="D418" s="146" t="s">
        <v>149</v>
      </c>
      <c r="E418" s="158" t="s">
        <v>1</v>
      </c>
      <c r="F418" s="159" t="s">
        <v>152</v>
      </c>
      <c r="H418" s="160">
        <v>53.36</v>
      </c>
      <c r="I418" s="161"/>
      <c r="J418" s="161"/>
      <c r="M418" s="157"/>
      <c r="N418" s="239"/>
      <c r="X418" s="162"/>
      <c r="AT418" s="158" t="s">
        <v>149</v>
      </c>
      <c r="AU418" s="158" t="s">
        <v>84</v>
      </c>
      <c r="AV418" s="14" t="s">
        <v>147</v>
      </c>
      <c r="AW418" s="14" t="s">
        <v>4</v>
      </c>
      <c r="AX418" s="14" t="s">
        <v>82</v>
      </c>
      <c r="AY418" s="158" t="s">
        <v>140</v>
      </c>
    </row>
    <row r="419" spans="2:65" s="1" customFormat="1" ht="50.4" customHeight="1">
      <c r="B419" s="130"/>
      <c r="C419" s="172" t="s">
        <v>498</v>
      </c>
      <c r="D419" s="172" t="s">
        <v>215</v>
      </c>
      <c r="E419" s="173" t="s">
        <v>499</v>
      </c>
      <c r="F419" s="174" t="s">
        <v>870</v>
      </c>
      <c r="G419" s="175" t="s">
        <v>155</v>
      </c>
      <c r="H419" s="176">
        <v>56.027999999999999</v>
      </c>
      <c r="I419" s="177"/>
      <c r="J419" s="178"/>
      <c r="K419" s="179">
        <f>ROUND(P419*H419,2)</f>
        <v>0</v>
      </c>
      <c r="L419" s="178"/>
      <c r="M419" s="180"/>
      <c r="N419" s="242" t="s">
        <v>1</v>
      </c>
      <c r="O419" s="139" t="s">
        <v>37</v>
      </c>
      <c r="P419" s="140">
        <f>I419+J419</f>
        <v>0</v>
      </c>
      <c r="Q419" s="140">
        <f>ROUND(I419*H419,2)</f>
        <v>0</v>
      </c>
      <c r="R419" s="140">
        <f>ROUND(J419*H419,2)</f>
        <v>0</v>
      </c>
      <c r="T419" s="141">
        <f>S419*H419</f>
        <v>0</v>
      </c>
      <c r="U419" s="141">
        <v>9.7999999999999997E-3</v>
      </c>
      <c r="V419" s="141">
        <f>U419*H419</f>
        <v>0.54907439999999996</v>
      </c>
      <c r="W419" s="141">
        <v>0</v>
      </c>
      <c r="X419" s="142">
        <f>W419*H419</f>
        <v>0</v>
      </c>
      <c r="AR419" s="143" t="s">
        <v>358</v>
      </c>
      <c r="AT419" s="143" t="s">
        <v>215</v>
      </c>
      <c r="AU419" s="143" t="s">
        <v>84</v>
      </c>
      <c r="AY419" s="17" t="s">
        <v>140</v>
      </c>
      <c r="BE419" s="144">
        <f>IF(O419="základní",K419,0)</f>
        <v>0</v>
      </c>
      <c r="BF419" s="144">
        <f>IF(O419="snížená",K419,0)</f>
        <v>0</v>
      </c>
      <c r="BG419" s="144">
        <f>IF(O419="zákl. přenesená",K419,0)</f>
        <v>0</v>
      </c>
      <c r="BH419" s="144">
        <f>IF(O419="sníž. přenesená",K419,0)</f>
        <v>0</v>
      </c>
      <c r="BI419" s="144">
        <f>IF(O419="nulová",K419,0)</f>
        <v>0</v>
      </c>
      <c r="BJ419" s="17" t="s">
        <v>82</v>
      </c>
      <c r="BK419" s="144">
        <f>ROUND(P419*H419,2)</f>
        <v>0</v>
      </c>
      <c r="BL419" s="17" t="s">
        <v>246</v>
      </c>
      <c r="BM419" s="143" t="s">
        <v>500</v>
      </c>
    </row>
    <row r="420" spans="2:65" s="12" customFormat="1">
      <c r="B420" s="145"/>
      <c r="D420" s="146" t="s">
        <v>149</v>
      </c>
      <c r="E420" s="147" t="s">
        <v>1</v>
      </c>
      <c r="F420" s="148" t="s">
        <v>495</v>
      </c>
      <c r="H420" s="147" t="s">
        <v>1</v>
      </c>
      <c r="I420" s="149"/>
      <c r="J420" s="149"/>
      <c r="M420" s="145"/>
      <c r="N420" s="237"/>
      <c r="X420" s="150"/>
      <c r="AT420" s="147" t="s">
        <v>149</v>
      </c>
      <c r="AU420" s="147" t="s">
        <v>84</v>
      </c>
      <c r="AV420" s="12" t="s">
        <v>82</v>
      </c>
      <c r="AW420" s="12" t="s">
        <v>4</v>
      </c>
      <c r="AX420" s="12" t="s">
        <v>74</v>
      </c>
      <c r="AY420" s="147" t="s">
        <v>140</v>
      </c>
    </row>
    <row r="421" spans="2:65" s="12" customFormat="1" ht="20.399999999999999">
      <c r="B421" s="145"/>
      <c r="D421" s="146" t="s">
        <v>149</v>
      </c>
      <c r="E421" s="147" t="s">
        <v>1</v>
      </c>
      <c r="F421" s="148" t="s">
        <v>496</v>
      </c>
      <c r="H421" s="147" t="s">
        <v>1</v>
      </c>
      <c r="I421" s="149"/>
      <c r="J421" s="149"/>
      <c r="M421" s="145"/>
      <c r="N421" s="237"/>
      <c r="X421" s="150"/>
      <c r="AT421" s="147" t="s">
        <v>149</v>
      </c>
      <c r="AU421" s="147" t="s">
        <v>84</v>
      </c>
      <c r="AV421" s="12" t="s">
        <v>82</v>
      </c>
      <c r="AW421" s="12" t="s">
        <v>4</v>
      </c>
      <c r="AX421" s="12" t="s">
        <v>74</v>
      </c>
      <c r="AY421" s="147" t="s">
        <v>140</v>
      </c>
    </row>
    <row r="422" spans="2:65" s="13" customFormat="1">
      <c r="B422" s="151"/>
      <c r="D422" s="146" t="s">
        <v>149</v>
      </c>
      <c r="E422" s="152" t="s">
        <v>1</v>
      </c>
      <c r="F422" s="153" t="s">
        <v>497</v>
      </c>
      <c r="H422" s="154">
        <v>53.36</v>
      </c>
      <c r="I422" s="155"/>
      <c r="J422" s="155"/>
      <c r="M422" s="151"/>
      <c r="N422" s="238"/>
      <c r="X422" s="156"/>
      <c r="AT422" s="152" t="s">
        <v>149</v>
      </c>
      <c r="AU422" s="152" t="s">
        <v>84</v>
      </c>
      <c r="AV422" s="13" t="s">
        <v>84</v>
      </c>
      <c r="AW422" s="13" t="s">
        <v>4</v>
      </c>
      <c r="AX422" s="13" t="s">
        <v>74</v>
      </c>
      <c r="AY422" s="152" t="s">
        <v>140</v>
      </c>
    </row>
    <row r="423" spans="2:65" s="14" customFormat="1">
      <c r="B423" s="157"/>
      <c r="D423" s="146" t="s">
        <v>149</v>
      </c>
      <c r="E423" s="158" t="s">
        <v>1</v>
      </c>
      <c r="F423" s="159" t="s">
        <v>152</v>
      </c>
      <c r="H423" s="160">
        <v>53.36</v>
      </c>
      <c r="I423" s="161"/>
      <c r="J423" s="161"/>
      <c r="M423" s="157"/>
      <c r="N423" s="239"/>
      <c r="X423" s="162"/>
      <c r="AT423" s="158" t="s">
        <v>149</v>
      </c>
      <c r="AU423" s="158" t="s">
        <v>84</v>
      </c>
      <c r="AV423" s="14" t="s">
        <v>147</v>
      </c>
      <c r="AW423" s="14" t="s">
        <v>4</v>
      </c>
      <c r="AX423" s="14" t="s">
        <v>82</v>
      </c>
      <c r="AY423" s="158" t="s">
        <v>140</v>
      </c>
    </row>
    <row r="424" spans="2:65" s="13" customFormat="1">
      <c r="B424" s="151"/>
      <c r="D424" s="146" t="s">
        <v>149</v>
      </c>
      <c r="F424" s="153" t="s">
        <v>501</v>
      </c>
      <c r="H424" s="154">
        <v>56.027999999999999</v>
      </c>
      <c r="I424" s="155"/>
      <c r="J424" s="155"/>
      <c r="M424" s="151"/>
      <c r="N424" s="238"/>
      <c r="X424" s="156"/>
      <c r="AT424" s="152" t="s">
        <v>149</v>
      </c>
      <c r="AU424" s="152" t="s">
        <v>84</v>
      </c>
      <c r="AV424" s="13" t="s">
        <v>84</v>
      </c>
      <c r="AW424" s="13" t="s">
        <v>3</v>
      </c>
      <c r="AX424" s="13" t="s">
        <v>82</v>
      </c>
      <c r="AY424" s="152" t="s">
        <v>140</v>
      </c>
    </row>
    <row r="425" spans="2:65" s="1" customFormat="1" ht="24.15" customHeight="1">
      <c r="B425" s="130"/>
      <c r="C425" s="131" t="s">
        <v>502</v>
      </c>
      <c r="D425" s="131" t="s">
        <v>143</v>
      </c>
      <c r="E425" s="132" t="s">
        <v>503</v>
      </c>
      <c r="F425" s="133" t="s">
        <v>504</v>
      </c>
      <c r="G425" s="134" t="s">
        <v>155</v>
      </c>
      <c r="H425" s="135">
        <v>54</v>
      </c>
      <c r="I425" s="136"/>
      <c r="J425" s="136"/>
      <c r="K425" s="137">
        <f>ROUND(P425*H425,2)</f>
        <v>0</v>
      </c>
      <c r="L425" s="138"/>
      <c r="M425" s="32"/>
      <c r="N425" s="236" t="s">
        <v>1</v>
      </c>
      <c r="O425" s="139" t="s">
        <v>37</v>
      </c>
      <c r="P425" s="140">
        <f>I425+J425</f>
        <v>0</v>
      </c>
      <c r="Q425" s="140">
        <f>ROUND(I425*H425,2)</f>
        <v>0</v>
      </c>
      <c r="R425" s="140">
        <f>ROUND(J425*H425,2)</f>
        <v>0</v>
      </c>
      <c r="T425" s="141">
        <f>S425*H425</f>
        <v>0</v>
      </c>
      <c r="U425" s="141">
        <v>0</v>
      </c>
      <c r="V425" s="141">
        <f>U425*H425</f>
        <v>0</v>
      </c>
      <c r="W425" s="141">
        <v>0</v>
      </c>
      <c r="X425" s="142">
        <f>W425*H425</f>
        <v>0</v>
      </c>
      <c r="AR425" s="143" t="s">
        <v>246</v>
      </c>
      <c r="AT425" s="143" t="s">
        <v>143</v>
      </c>
      <c r="AU425" s="143" t="s">
        <v>84</v>
      </c>
      <c r="AY425" s="17" t="s">
        <v>140</v>
      </c>
      <c r="BE425" s="144">
        <f>IF(O425="základní",K425,0)</f>
        <v>0</v>
      </c>
      <c r="BF425" s="144">
        <f>IF(O425="snížená",K425,0)</f>
        <v>0</v>
      </c>
      <c r="BG425" s="144">
        <f>IF(O425="zákl. přenesená",K425,0)</f>
        <v>0</v>
      </c>
      <c r="BH425" s="144">
        <f>IF(O425="sníž. přenesená",K425,0)</f>
        <v>0</v>
      </c>
      <c r="BI425" s="144">
        <f>IF(O425="nulová",K425,0)</f>
        <v>0</v>
      </c>
      <c r="BJ425" s="17" t="s">
        <v>82</v>
      </c>
      <c r="BK425" s="144">
        <f>ROUND(P425*H425,2)</f>
        <v>0</v>
      </c>
      <c r="BL425" s="17" t="s">
        <v>246</v>
      </c>
      <c r="BM425" s="143" t="s">
        <v>505</v>
      </c>
    </row>
    <row r="426" spans="2:65" s="1" customFormat="1">
      <c r="B426" s="32"/>
      <c r="D426" s="163" t="s">
        <v>172</v>
      </c>
      <c r="F426" s="164" t="s">
        <v>506</v>
      </c>
      <c r="I426" s="165"/>
      <c r="J426" s="165"/>
      <c r="M426" s="32"/>
      <c r="N426" s="240"/>
      <c r="X426" s="56"/>
      <c r="AT426" s="17" t="s">
        <v>172</v>
      </c>
      <c r="AU426" s="17" t="s">
        <v>84</v>
      </c>
    </row>
    <row r="427" spans="2:65" s="12" customFormat="1">
      <c r="B427" s="145"/>
      <c r="D427" s="146" t="s">
        <v>149</v>
      </c>
      <c r="E427" s="147" t="s">
        <v>1</v>
      </c>
      <c r="F427" s="148" t="s">
        <v>495</v>
      </c>
      <c r="H427" s="147" t="s">
        <v>1</v>
      </c>
      <c r="I427" s="149"/>
      <c r="J427" s="149"/>
      <c r="M427" s="145"/>
      <c r="N427" s="237"/>
      <c r="X427" s="150"/>
      <c r="AT427" s="147" t="s">
        <v>149</v>
      </c>
      <c r="AU427" s="147" t="s">
        <v>84</v>
      </c>
      <c r="AV427" s="12" t="s">
        <v>82</v>
      </c>
      <c r="AW427" s="12" t="s">
        <v>4</v>
      </c>
      <c r="AX427" s="12" t="s">
        <v>74</v>
      </c>
      <c r="AY427" s="147" t="s">
        <v>140</v>
      </c>
    </row>
    <row r="428" spans="2:65" s="12" customFormat="1" ht="20.399999999999999">
      <c r="B428" s="145"/>
      <c r="D428" s="146" t="s">
        <v>149</v>
      </c>
      <c r="E428" s="147" t="s">
        <v>1</v>
      </c>
      <c r="F428" s="148" t="s">
        <v>496</v>
      </c>
      <c r="H428" s="147" t="s">
        <v>1</v>
      </c>
      <c r="I428" s="149"/>
      <c r="J428" s="149"/>
      <c r="M428" s="145"/>
      <c r="N428" s="237"/>
      <c r="X428" s="150"/>
      <c r="AT428" s="147" t="s">
        <v>149</v>
      </c>
      <c r="AU428" s="147" t="s">
        <v>84</v>
      </c>
      <c r="AV428" s="12" t="s">
        <v>82</v>
      </c>
      <c r="AW428" s="12" t="s">
        <v>4</v>
      </c>
      <c r="AX428" s="12" t="s">
        <v>74</v>
      </c>
      <c r="AY428" s="147" t="s">
        <v>140</v>
      </c>
    </row>
    <row r="429" spans="2:65" s="13" customFormat="1">
      <c r="B429" s="151"/>
      <c r="D429" s="146" t="s">
        <v>149</v>
      </c>
      <c r="E429" s="152" t="s">
        <v>1</v>
      </c>
      <c r="F429" s="153" t="s">
        <v>502</v>
      </c>
      <c r="H429" s="154">
        <v>54</v>
      </c>
      <c r="I429" s="155"/>
      <c r="J429" s="155"/>
      <c r="M429" s="151"/>
      <c r="N429" s="238"/>
      <c r="X429" s="156"/>
      <c r="AT429" s="152" t="s">
        <v>149</v>
      </c>
      <c r="AU429" s="152" t="s">
        <v>84</v>
      </c>
      <c r="AV429" s="13" t="s">
        <v>84</v>
      </c>
      <c r="AW429" s="13" t="s">
        <v>4</v>
      </c>
      <c r="AX429" s="13" t="s">
        <v>74</v>
      </c>
      <c r="AY429" s="152" t="s">
        <v>140</v>
      </c>
    </row>
    <row r="430" spans="2:65" s="14" customFormat="1">
      <c r="B430" s="157"/>
      <c r="D430" s="146" t="s">
        <v>149</v>
      </c>
      <c r="E430" s="158" t="s">
        <v>1</v>
      </c>
      <c r="F430" s="159" t="s">
        <v>152</v>
      </c>
      <c r="H430" s="160">
        <v>54</v>
      </c>
      <c r="I430" s="161"/>
      <c r="J430" s="161"/>
      <c r="M430" s="157"/>
      <c r="N430" s="239"/>
      <c r="X430" s="162"/>
      <c r="AT430" s="158" t="s">
        <v>149</v>
      </c>
      <c r="AU430" s="158" t="s">
        <v>84</v>
      </c>
      <c r="AV430" s="14" t="s">
        <v>147</v>
      </c>
      <c r="AW430" s="14" t="s">
        <v>4</v>
      </c>
      <c r="AX430" s="14" t="s">
        <v>82</v>
      </c>
      <c r="AY430" s="158" t="s">
        <v>140</v>
      </c>
    </row>
    <row r="431" spans="2:65" s="1" customFormat="1" ht="24.15" customHeight="1">
      <c r="B431" s="130"/>
      <c r="C431" s="172" t="s">
        <v>181</v>
      </c>
      <c r="D431" s="172" t="s">
        <v>215</v>
      </c>
      <c r="E431" s="173" t="s">
        <v>507</v>
      </c>
      <c r="F431" s="174" t="s">
        <v>508</v>
      </c>
      <c r="G431" s="175" t="s">
        <v>155</v>
      </c>
      <c r="H431" s="176">
        <v>54.427</v>
      </c>
      <c r="I431" s="177"/>
      <c r="J431" s="178"/>
      <c r="K431" s="179">
        <f>ROUND(P431*H431,2)</f>
        <v>0</v>
      </c>
      <c r="L431" s="178"/>
      <c r="M431" s="180"/>
      <c r="N431" s="242" t="s">
        <v>1</v>
      </c>
      <c r="O431" s="139" t="s">
        <v>37</v>
      </c>
      <c r="P431" s="140">
        <f>I431+J431</f>
        <v>0</v>
      </c>
      <c r="Q431" s="140">
        <f>ROUND(I431*H431,2)</f>
        <v>0</v>
      </c>
      <c r="R431" s="140">
        <f>ROUND(J431*H431,2)</f>
        <v>0</v>
      </c>
      <c r="T431" s="141">
        <f>S431*H431</f>
        <v>0</v>
      </c>
      <c r="U431" s="141">
        <v>4.4999999999999997E-3</v>
      </c>
      <c r="V431" s="141">
        <f>U431*H431</f>
        <v>0.24492149999999999</v>
      </c>
      <c r="W431" s="141">
        <v>0</v>
      </c>
      <c r="X431" s="142">
        <f>W431*H431</f>
        <v>0</v>
      </c>
      <c r="AR431" s="143" t="s">
        <v>358</v>
      </c>
      <c r="AT431" s="143" t="s">
        <v>215</v>
      </c>
      <c r="AU431" s="143" t="s">
        <v>84</v>
      </c>
      <c r="AY431" s="17" t="s">
        <v>140</v>
      </c>
      <c r="BE431" s="144">
        <f>IF(O431="základní",K431,0)</f>
        <v>0</v>
      </c>
      <c r="BF431" s="144">
        <f>IF(O431="snížená",K431,0)</f>
        <v>0</v>
      </c>
      <c r="BG431" s="144">
        <f>IF(O431="zákl. přenesená",K431,0)</f>
        <v>0</v>
      </c>
      <c r="BH431" s="144">
        <f>IF(O431="sníž. přenesená",K431,0)</f>
        <v>0</v>
      </c>
      <c r="BI431" s="144">
        <f>IF(O431="nulová",K431,0)</f>
        <v>0</v>
      </c>
      <c r="BJ431" s="17" t="s">
        <v>82</v>
      </c>
      <c r="BK431" s="144">
        <f>ROUND(P431*H431,2)</f>
        <v>0</v>
      </c>
      <c r="BL431" s="17" t="s">
        <v>246</v>
      </c>
      <c r="BM431" s="143" t="s">
        <v>509</v>
      </c>
    </row>
    <row r="432" spans="2:65" s="12" customFormat="1">
      <c r="B432" s="145"/>
      <c r="D432" s="146" t="s">
        <v>149</v>
      </c>
      <c r="E432" s="147" t="s">
        <v>1</v>
      </c>
      <c r="F432" s="148" t="s">
        <v>495</v>
      </c>
      <c r="H432" s="147" t="s">
        <v>1</v>
      </c>
      <c r="I432" s="149"/>
      <c r="J432" s="149"/>
      <c r="M432" s="145"/>
      <c r="N432" s="237"/>
      <c r="X432" s="150"/>
      <c r="AT432" s="147" t="s">
        <v>149</v>
      </c>
      <c r="AU432" s="147" t="s">
        <v>84</v>
      </c>
      <c r="AV432" s="12" t="s">
        <v>82</v>
      </c>
      <c r="AW432" s="12" t="s">
        <v>4</v>
      </c>
      <c r="AX432" s="12" t="s">
        <v>74</v>
      </c>
      <c r="AY432" s="147" t="s">
        <v>140</v>
      </c>
    </row>
    <row r="433" spans="2:65" s="12" customFormat="1" ht="20.399999999999999">
      <c r="B433" s="145"/>
      <c r="D433" s="146" t="s">
        <v>149</v>
      </c>
      <c r="E433" s="147" t="s">
        <v>1</v>
      </c>
      <c r="F433" s="148" t="s">
        <v>496</v>
      </c>
      <c r="H433" s="147" t="s">
        <v>1</v>
      </c>
      <c r="I433" s="149"/>
      <c r="J433" s="149"/>
      <c r="M433" s="145"/>
      <c r="N433" s="237"/>
      <c r="X433" s="150"/>
      <c r="AT433" s="147" t="s">
        <v>149</v>
      </c>
      <c r="AU433" s="147" t="s">
        <v>84</v>
      </c>
      <c r="AV433" s="12" t="s">
        <v>82</v>
      </c>
      <c r="AW433" s="12" t="s">
        <v>4</v>
      </c>
      <c r="AX433" s="12" t="s">
        <v>74</v>
      </c>
      <c r="AY433" s="147" t="s">
        <v>140</v>
      </c>
    </row>
    <row r="434" spans="2:65" s="13" customFormat="1">
      <c r="B434" s="151"/>
      <c r="D434" s="146" t="s">
        <v>149</v>
      </c>
      <c r="E434" s="152" t="s">
        <v>1</v>
      </c>
      <c r="F434" s="153" t="s">
        <v>497</v>
      </c>
      <c r="H434" s="154">
        <v>53.36</v>
      </c>
      <c r="I434" s="155"/>
      <c r="J434" s="155"/>
      <c r="M434" s="151"/>
      <c r="N434" s="238"/>
      <c r="X434" s="156"/>
      <c r="AT434" s="152" t="s">
        <v>149</v>
      </c>
      <c r="AU434" s="152" t="s">
        <v>84</v>
      </c>
      <c r="AV434" s="13" t="s">
        <v>84</v>
      </c>
      <c r="AW434" s="13" t="s">
        <v>4</v>
      </c>
      <c r="AX434" s="13" t="s">
        <v>74</v>
      </c>
      <c r="AY434" s="152" t="s">
        <v>140</v>
      </c>
    </row>
    <row r="435" spans="2:65" s="14" customFormat="1">
      <c r="B435" s="157"/>
      <c r="D435" s="146" t="s">
        <v>149</v>
      </c>
      <c r="E435" s="158" t="s">
        <v>1</v>
      </c>
      <c r="F435" s="159" t="s">
        <v>152</v>
      </c>
      <c r="H435" s="160">
        <v>53.36</v>
      </c>
      <c r="I435" s="161"/>
      <c r="J435" s="161"/>
      <c r="M435" s="157"/>
      <c r="N435" s="239"/>
      <c r="X435" s="162"/>
      <c r="AT435" s="158" t="s">
        <v>149</v>
      </c>
      <c r="AU435" s="158" t="s">
        <v>84</v>
      </c>
      <c r="AV435" s="14" t="s">
        <v>147</v>
      </c>
      <c r="AW435" s="14" t="s">
        <v>4</v>
      </c>
      <c r="AX435" s="14" t="s">
        <v>82</v>
      </c>
      <c r="AY435" s="158" t="s">
        <v>140</v>
      </c>
    </row>
    <row r="436" spans="2:65" s="13" customFormat="1">
      <c r="B436" s="151"/>
      <c r="D436" s="146" t="s">
        <v>149</v>
      </c>
      <c r="F436" s="153" t="s">
        <v>510</v>
      </c>
      <c r="H436" s="154">
        <v>54.427</v>
      </c>
      <c r="I436" s="155"/>
      <c r="J436" s="155"/>
      <c r="M436" s="151"/>
      <c r="N436" s="238"/>
      <c r="X436" s="156"/>
      <c r="AT436" s="152" t="s">
        <v>149</v>
      </c>
      <c r="AU436" s="152" t="s">
        <v>84</v>
      </c>
      <c r="AV436" s="13" t="s">
        <v>84</v>
      </c>
      <c r="AW436" s="13" t="s">
        <v>3</v>
      </c>
      <c r="AX436" s="13" t="s">
        <v>82</v>
      </c>
      <c r="AY436" s="152" t="s">
        <v>140</v>
      </c>
    </row>
    <row r="437" spans="2:65" s="1" customFormat="1" ht="24.15" customHeight="1">
      <c r="B437" s="130"/>
      <c r="C437" s="131" t="s">
        <v>511</v>
      </c>
      <c r="D437" s="131" t="s">
        <v>143</v>
      </c>
      <c r="E437" s="132" t="s">
        <v>512</v>
      </c>
      <c r="F437" s="133" t="s">
        <v>513</v>
      </c>
      <c r="G437" s="134" t="s">
        <v>231</v>
      </c>
      <c r="H437" s="135">
        <v>1.1819999999999999</v>
      </c>
      <c r="I437" s="136"/>
      <c r="J437" s="136"/>
      <c r="K437" s="137">
        <f>ROUND(P437*H437,2)</f>
        <v>0</v>
      </c>
      <c r="L437" s="138"/>
      <c r="M437" s="32"/>
      <c r="N437" s="236" t="s">
        <v>1</v>
      </c>
      <c r="O437" s="139" t="s">
        <v>37</v>
      </c>
      <c r="P437" s="140">
        <f>I437+J437</f>
        <v>0</v>
      </c>
      <c r="Q437" s="140">
        <f>ROUND(I437*H437,2)</f>
        <v>0</v>
      </c>
      <c r="R437" s="140">
        <f>ROUND(J437*H437,2)</f>
        <v>0</v>
      </c>
      <c r="T437" s="141">
        <f>S437*H437</f>
        <v>0</v>
      </c>
      <c r="U437" s="141">
        <v>0</v>
      </c>
      <c r="V437" s="141">
        <f>U437*H437</f>
        <v>0</v>
      </c>
      <c r="W437" s="141">
        <v>0</v>
      </c>
      <c r="X437" s="142">
        <f>W437*H437</f>
        <v>0</v>
      </c>
      <c r="AR437" s="143" t="s">
        <v>246</v>
      </c>
      <c r="AT437" s="143" t="s">
        <v>143</v>
      </c>
      <c r="AU437" s="143" t="s">
        <v>84</v>
      </c>
      <c r="AY437" s="17" t="s">
        <v>140</v>
      </c>
      <c r="BE437" s="144">
        <f>IF(O437="základní",K437,0)</f>
        <v>0</v>
      </c>
      <c r="BF437" s="144">
        <f>IF(O437="snížená",K437,0)</f>
        <v>0</v>
      </c>
      <c r="BG437" s="144">
        <f>IF(O437="zákl. přenesená",K437,0)</f>
        <v>0</v>
      </c>
      <c r="BH437" s="144">
        <f>IF(O437="sníž. přenesená",K437,0)</f>
        <v>0</v>
      </c>
      <c r="BI437" s="144">
        <f>IF(O437="nulová",K437,0)</f>
        <v>0</v>
      </c>
      <c r="BJ437" s="17" t="s">
        <v>82</v>
      </c>
      <c r="BK437" s="144">
        <f>ROUND(P437*H437,2)</f>
        <v>0</v>
      </c>
      <c r="BL437" s="17" t="s">
        <v>246</v>
      </c>
      <c r="BM437" s="143" t="s">
        <v>514</v>
      </c>
    </row>
    <row r="438" spans="2:65" s="1" customFormat="1">
      <c r="B438" s="32"/>
      <c r="D438" s="163" t="s">
        <v>172</v>
      </c>
      <c r="F438" s="164" t="s">
        <v>515</v>
      </c>
      <c r="I438" s="165"/>
      <c r="J438" s="165"/>
      <c r="M438" s="32"/>
      <c r="N438" s="240"/>
      <c r="X438" s="56"/>
      <c r="AT438" s="17" t="s">
        <v>172</v>
      </c>
      <c r="AU438" s="17" t="s">
        <v>84</v>
      </c>
    </row>
    <row r="439" spans="2:65" s="11" customFormat="1" ht="22.8" customHeight="1">
      <c r="B439" s="118"/>
      <c r="D439" s="119" t="s">
        <v>73</v>
      </c>
      <c r="E439" s="128" t="s">
        <v>516</v>
      </c>
      <c r="F439" s="128" t="s">
        <v>517</v>
      </c>
      <c r="I439" s="121"/>
      <c r="J439" s="121"/>
      <c r="K439" s="129">
        <f>BK439</f>
        <v>0</v>
      </c>
      <c r="M439" s="118"/>
      <c r="N439" s="235"/>
      <c r="Q439" s="123">
        <f>SUM(Q440:Q464)</f>
        <v>0</v>
      </c>
      <c r="R439" s="123">
        <f>SUM(R440:R464)</f>
        <v>0</v>
      </c>
      <c r="T439" s="124">
        <f>SUM(T440:T464)</f>
        <v>0</v>
      </c>
      <c r="V439" s="124">
        <f>SUM(V440:V464)</f>
        <v>1.8499999999999999E-2</v>
      </c>
      <c r="X439" s="125">
        <f>SUM(X440:X464)</f>
        <v>0.45300000000000001</v>
      </c>
      <c r="AR439" s="119" t="s">
        <v>84</v>
      </c>
      <c r="AT439" s="126" t="s">
        <v>73</v>
      </c>
      <c r="AU439" s="126" t="s">
        <v>82</v>
      </c>
      <c r="AY439" s="119" t="s">
        <v>140</v>
      </c>
      <c r="BK439" s="127">
        <f>SUM(BK440:BK464)</f>
        <v>0</v>
      </c>
    </row>
    <row r="440" spans="2:65" s="1" customFormat="1" ht="33" customHeight="1">
      <c r="B440" s="130"/>
      <c r="C440" s="131" t="s">
        <v>518</v>
      </c>
      <c r="D440" s="131" t="s">
        <v>143</v>
      </c>
      <c r="E440" s="132" t="s">
        <v>519</v>
      </c>
      <c r="F440" s="133" t="s">
        <v>520</v>
      </c>
      <c r="G440" s="134" t="s">
        <v>238</v>
      </c>
      <c r="H440" s="135">
        <v>2</v>
      </c>
      <c r="I440" s="136"/>
      <c r="J440" s="136"/>
      <c r="K440" s="137">
        <f>ROUND(P440*H440,2)</f>
        <v>0</v>
      </c>
      <c r="L440" s="138"/>
      <c r="M440" s="32"/>
      <c r="N440" s="236" t="s">
        <v>1</v>
      </c>
      <c r="O440" s="139" t="s">
        <v>37</v>
      </c>
      <c r="P440" s="140">
        <f>I440+J440</f>
        <v>0</v>
      </c>
      <c r="Q440" s="140">
        <f>ROUND(I440*H440,2)</f>
        <v>0</v>
      </c>
      <c r="R440" s="140">
        <f>ROUND(J440*H440,2)</f>
        <v>0</v>
      </c>
      <c r="T440" s="141">
        <f>S440*H440</f>
        <v>0</v>
      </c>
      <c r="U440" s="141">
        <v>0</v>
      </c>
      <c r="V440" s="141">
        <f>U440*H440</f>
        <v>0</v>
      </c>
      <c r="W440" s="141">
        <v>5.0000000000000001E-3</v>
      </c>
      <c r="X440" s="142">
        <f>W440*H440</f>
        <v>0.01</v>
      </c>
      <c r="AR440" s="143" t="s">
        <v>246</v>
      </c>
      <c r="AT440" s="143" t="s">
        <v>143</v>
      </c>
      <c r="AU440" s="143" t="s">
        <v>84</v>
      </c>
      <c r="AY440" s="17" t="s">
        <v>140</v>
      </c>
      <c r="BE440" s="144">
        <f>IF(O440="základní",K440,0)</f>
        <v>0</v>
      </c>
      <c r="BF440" s="144">
        <f>IF(O440="snížená",K440,0)</f>
        <v>0</v>
      </c>
      <c r="BG440" s="144">
        <f>IF(O440="zákl. přenesená",K440,0)</f>
        <v>0</v>
      </c>
      <c r="BH440" s="144">
        <f>IF(O440="sníž. přenesená",K440,0)</f>
        <v>0</v>
      </c>
      <c r="BI440" s="144">
        <f>IF(O440="nulová",K440,0)</f>
        <v>0</v>
      </c>
      <c r="BJ440" s="17" t="s">
        <v>82</v>
      </c>
      <c r="BK440" s="144">
        <f>ROUND(P440*H440,2)</f>
        <v>0</v>
      </c>
      <c r="BL440" s="17" t="s">
        <v>246</v>
      </c>
      <c r="BM440" s="143" t="s">
        <v>521</v>
      </c>
    </row>
    <row r="441" spans="2:65" s="1" customFormat="1">
      <c r="B441" s="32"/>
      <c r="D441" s="163" t="s">
        <v>172</v>
      </c>
      <c r="F441" s="164" t="s">
        <v>522</v>
      </c>
      <c r="I441" s="165"/>
      <c r="J441" s="165"/>
      <c r="M441" s="32"/>
      <c r="N441" s="240"/>
      <c r="X441" s="56"/>
      <c r="AT441" s="17" t="s">
        <v>172</v>
      </c>
      <c r="AU441" s="17" t="s">
        <v>84</v>
      </c>
    </row>
    <row r="442" spans="2:65" s="12" customFormat="1" ht="20.399999999999999">
      <c r="B442" s="145"/>
      <c r="D442" s="146" t="s">
        <v>149</v>
      </c>
      <c r="E442" s="147" t="s">
        <v>1</v>
      </c>
      <c r="F442" s="148" t="s">
        <v>523</v>
      </c>
      <c r="H442" s="147" t="s">
        <v>1</v>
      </c>
      <c r="I442" s="149"/>
      <c r="J442" s="149"/>
      <c r="M442" s="145"/>
      <c r="N442" s="237"/>
      <c r="X442" s="150"/>
      <c r="AT442" s="147" t="s">
        <v>149</v>
      </c>
      <c r="AU442" s="147" t="s">
        <v>84</v>
      </c>
      <c r="AV442" s="12" t="s">
        <v>82</v>
      </c>
      <c r="AW442" s="12" t="s">
        <v>4</v>
      </c>
      <c r="AX442" s="12" t="s">
        <v>74</v>
      </c>
      <c r="AY442" s="147" t="s">
        <v>140</v>
      </c>
    </row>
    <row r="443" spans="2:65" s="13" customFormat="1">
      <c r="B443" s="151"/>
      <c r="D443" s="146" t="s">
        <v>149</v>
      </c>
      <c r="E443" s="152" t="s">
        <v>1</v>
      </c>
      <c r="F443" s="153" t="s">
        <v>84</v>
      </c>
      <c r="H443" s="154">
        <v>2</v>
      </c>
      <c r="I443" s="155"/>
      <c r="J443" s="155"/>
      <c r="M443" s="151"/>
      <c r="N443" s="238"/>
      <c r="X443" s="156"/>
      <c r="AT443" s="152" t="s">
        <v>149</v>
      </c>
      <c r="AU443" s="152" t="s">
        <v>84</v>
      </c>
      <c r="AV443" s="13" t="s">
        <v>84</v>
      </c>
      <c r="AW443" s="13" t="s">
        <v>4</v>
      </c>
      <c r="AX443" s="13" t="s">
        <v>74</v>
      </c>
      <c r="AY443" s="152" t="s">
        <v>140</v>
      </c>
    </row>
    <row r="444" spans="2:65" s="14" customFormat="1">
      <c r="B444" s="157"/>
      <c r="D444" s="146" t="s">
        <v>149</v>
      </c>
      <c r="E444" s="158" t="s">
        <v>1</v>
      </c>
      <c r="F444" s="159" t="s">
        <v>152</v>
      </c>
      <c r="H444" s="160">
        <v>2</v>
      </c>
      <c r="I444" s="161"/>
      <c r="J444" s="161"/>
      <c r="M444" s="157"/>
      <c r="N444" s="239"/>
      <c r="X444" s="162"/>
      <c r="AT444" s="158" t="s">
        <v>149</v>
      </c>
      <c r="AU444" s="158" t="s">
        <v>84</v>
      </c>
      <c r="AV444" s="14" t="s">
        <v>147</v>
      </c>
      <c r="AW444" s="14" t="s">
        <v>4</v>
      </c>
      <c r="AX444" s="14" t="s">
        <v>82</v>
      </c>
      <c r="AY444" s="158" t="s">
        <v>140</v>
      </c>
    </row>
    <row r="445" spans="2:65" s="1" customFormat="1" ht="33" customHeight="1">
      <c r="B445" s="130"/>
      <c r="C445" s="131" t="s">
        <v>524</v>
      </c>
      <c r="D445" s="131" t="s">
        <v>143</v>
      </c>
      <c r="E445" s="132" t="s">
        <v>525</v>
      </c>
      <c r="F445" s="133" t="s">
        <v>526</v>
      </c>
      <c r="G445" s="134" t="s">
        <v>238</v>
      </c>
      <c r="H445" s="135">
        <v>5</v>
      </c>
      <c r="I445" s="136"/>
      <c r="J445" s="136"/>
      <c r="K445" s="137">
        <f>ROUND(P445*H445,2)</f>
        <v>0</v>
      </c>
      <c r="L445" s="138"/>
      <c r="M445" s="32"/>
      <c r="N445" s="236" t="s">
        <v>1</v>
      </c>
      <c r="O445" s="139" t="s">
        <v>37</v>
      </c>
      <c r="P445" s="140">
        <f>I445+J445</f>
        <v>0</v>
      </c>
      <c r="Q445" s="140">
        <f>ROUND(I445*H445,2)</f>
        <v>0</v>
      </c>
      <c r="R445" s="140">
        <f>ROUND(J445*H445,2)</f>
        <v>0</v>
      </c>
      <c r="T445" s="141">
        <f>S445*H445</f>
        <v>0</v>
      </c>
      <c r="U445" s="141">
        <v>0</v>
      </c>
      <c r="V445" s="141">
        <f>U445*H445</f>
        <v>0</v>
      </c>
      <c r="W445" s="141">
        <v>7.0000000000000001E-3</v>
      </c>
      <c r="X445" s="142">
        <f>W445*H445</f>
        <v>3.5000000000000003E-2</v>
      </c>
      <c r="AR445" s="143" t="s">
        <v>246</v>
      </c>
      <c r="AT445" s="143" t="s">
        <v>143</v>
      </c>
      <c r="AU445" s="143" t="s">
        <v>84</v>
      </c>
      <c r="AY445" s="17" t="s">
        <v>140</v>
      </c>
      <c r="BE445" s="144">
        <f>IF(O445="základní",K445,0)</f>
        <v>0</v>
      </c>
      <c r="BF445" s="144">
        <f>IF(O445="snížená",K445,0)</f>
        <v>0</v>
      </c>
      <c r="BG445" s="144">
        <f>IF(O445="zákl. přenesená",K445,0)</f>
        <v>0</v>
      </c>
      <c r="BH445" s="144">
        <f>IF(O445="sníž. přenesená",K445,0)</f>
        <v>0</v>
      </c>
      <c r="BI445" s="144">
        <f>IF(O445="nulová",K445,0)</f>
        <v>0</v>
      </c>
      <c r="BJ445" s="17" t="s">
        <v>82</v>
      </c>
      <c r="BK445" s="144">
        <f>ROUND(P445*H445,2)</f>
        <v>0</v>
      </c>
      <c r="BL445" s="17" t="s">
        <v>246</v>
      </c>
      <c r="BM445" s="143" t="s">
        <v>527</v>
      </c>
    </row>
    <row r="446" spans="2:65" s="1" customFormat="1">
      <c r="B446" s="32"/>
      <c r="D446" s="163" t="s">
        <v>172</v>
      </c>
      <c r="F446" s="164" t="s">
        <v>528</v>
      </c>
      <c r="I446" s="165"/>
      <c r="J446" s="165"/>
      <c r="M446" s="32"/>
      <c r="N446" s="240"/>
      <c r="X446" s="56"/>
      <c r="AT446" s="17" t="s">
        <v>172</v>
      </c>
      <c r="AU446" s="17" t="s">
        <v>84</v>
      </c>
    </row>
    <row r="447" spans="2:65" s="12" customFormat="1" ht="20.399999999999999">
      <c r="B447" s="145"/>
      <c r="D447" s="146" t="s">
        <v>149</v>
      </c>
      <c r="E447" s="147" t="s">
        <v>1</v>
      </c>
      <c r="F447" s="148" t="s">
        <v>523</v>
      </c>
      <c r="H447" s="147" t="s">
        <v>1</v>
      </c>
      <c r="I447" s="149"/>
      <c r="J447" s="149"/>
      <c r="M447" s="145"/>
      <c r="N447" s="237"/>
      <c r="X447" s="150"/>
      <c r="AT447" s="147" t="s">
        <v>149</v>
      </c>
      <c r="AU447" s="147" t="s">
        <v>84</v>
      </c>
      <c r="AV447" s="12" t="s">
        <v>82</v>
      </c>
      <c r="AW447" s="12" t="s">
        <v>4</v>
      </c>
      <c r="AX447" s="12" t="s">
        <v>74</v>
      </c>
      <c r="AY447" s="147" t="s">
        <v>140</v>
      </c>
    </row>
    <row r="448" spans="2:65" s="13" customFormat="1">
      <c r="B448" s="151"/>
      <c r="D448" s="146" t="s">
        <v>149</v>
      </c>
      <c r="E448" s="152" t="s">
        <v>1</v>
      </c>
      <c r="F448" s="153" t="s">
        <v>167</v>
      </c>
      <c r="H448" s="154">
        <v>5</v>
      </c>
      <c r="I448" s="155"/>
      <c r="J448" s="155"/>
      <c r="M448" s="151"/>
      <c r="N448" s="238"/>
      <c r="X448" s="156"/>
      <c r="AT448" s="152" t="s">
        <v>149</v>
      </c>
      <c r="AU448" s="152" t="s">
        <v>84</v>
      </c>
      <c r="AV448" s="13" t="s">
        <v>84</v>
      </c>
      <c r="AW448" s="13" t="s">
        <v>4</v>
      </c>
      <c r="AX448" s="13" t="s">
        <v>74</v>
      </c>
      <c r="AY448" s="152" t="s">
        <v>140</v>
      </c>
    </row>
    <row r="449" spans="2:65" s="14" customFormat="1">
      <c r="B449" s="157"/>
      <c r="D449" s="146" t="s">
        <v>149</v>
      </c>
      <c r="E449" s="158" t="s">
        <v>1</v>
      </c>
      <c r="F449" s="159" t="s">
        <v>152</v>
      </c>
      <c r="H449" s="160">
        <v>5</v>
      </c>
      <c r="I449" s="161"/>
      <c r="J449" s="161"/>
      <c r="M449" s="157"/>
      <c r="N449" s="239"/>
      <c r="X449" s="162"/>
      <c r="AT449" s="158" t="s">
        <v>149</v>
      </c>
      <c r="AU449" s="158" t="s">
        <v>84</v>
      </c>
      <c r="AV449" s="14" t="s">
        <v>147</v>
      </c>
      <c r="AW449" s="14" t="s">
        <v>4</v>
      </c>
      <c r="AX449" s="14" t="s">
        <v>82</v>
      </c>
      <c r="AY449" s="158" t="s">
        <v>140</v>
      </c>
    </row>
    <row r="450" spans="2:65" s="1" customFormat="1" ht="24.15" customHeight="1">
      <c r="B450" s="130"/>
      <c r="C450" s="131" t="s">
        <v>529</v>
      </c>
      <c r="D450" s="131" t="s">
        <v>143</v>
      </c>
      <c r="E450" s="132" t="s">
        <v>530</v>
      </c>
      <c r="F450" s="133" t="s">
        <v>531</v>
      </c>
      <c r="G450" s="134" t="s">
        <v>238</v>
      </c>
      <c r="H450" s="135">
        <v>1</v>
      </c>
      <c r="I450" s="136"/>
      <c r="J450" s="136"/>
      <c r="K450" s="137">
        <f>ROUND(P450*H450,2)</f>
        <v>0</v>
      </c>
      <c r="L450" s="138"/>
      <c r="M450" s="32"/>
      <c r="N450" s="236" t="s">
        <v>1</v>
      </c>
      <c r="O450" s="139" t="s">
        <v>37</v>
      </c>
      <c r="P450" s="140">
        <f>I450+J450</f>
        <v>0</v>
      </c>
      <c r="Q450" s="140">
        <f>ROUND(I450*H450,2)</f>
        <v>0</v>
      </c>
      <c r="R450" s="140">
        <f>ROUND(J450*H450,2)</f>
        <v>0</v>
      </c>
      <c r="T450" s="141">
        <f>S450*H450</f>
        <v>0</v>
      </c>
      <c r="U450" s="141">
        <v>0</v>
      </c>
      <c r="V450" s="141">
        <f>U450*H450</f>
        <v>0</v>
      </c>
      <c r="W450" s="141">
        <v>0</v>
      </c>
      <c r="X450" s="142">
        <f>W450*H450</f>
        <v>0</v>
      </c>
      <c r="AR450" s="143" t="s">
        <v>246</v>
      </c>
      <c r="AT450" s="143" t="s">
        <v>143</v>
      </c>
      <c r="AU450" s="143" t="s">
        <v>84</v>
      </c>
      <c r="AY450" s="17" t="s">
        <v>140</v>
      </c>
      <c r="BE450" s="144">
        <f>IF(O450="základní",K450,0)</f>
        <v>0</v>
      </c>
      <c r="BF450" s="144">
        <f>IF(O450="snížená",K450,0)</f>
        <v>0</v>
      </c>
      <c r="BG450" s="144">
        <f>IF(O450="zákl. přenesená",K450,0)</f>
        <v>0</v>
      </c>
      <c r="BH450" s="144">
        <f>IF(O450="sníž. přenesená",K450,0)</f>
        <v>0</v>
      </c>
      <c r="BI450" s="144">
        <f>IF(O450="nulová",K450,0)</f>
        <v>0</v>
      </c>
      <c r="BJ450" s="17" t="s">
        <v>82</v>
      </c>
      <c r="BK450" s="144">
        <f>ROUND(P450*H450,2)</f>
        <v>0</v>
      </c>
      <c r="BL450" s="17" t="s">
        <v>246</v>
      </c>
      <c r="BM450" s="143" t="s">
        <v>532</v>
      </c>
    </row>
    <row r="451" spans="2:65" s="12" customFormat="1">
      <c r="B451" s="145"/>
      <c r="D451" s="146" t="s">
        <v>149</v>
      </c>
      <c r="E451" s="147" t="s">
        <v>1</v>
      </c>
      <c r="F451" s="148" t="s">
        <v>241</v>
      </c>
      <c r="H451" s="147" t="s">
        <v>1</v>
      </c>
      <c r="I451" s="149"/>
      <c r="J451" s="149"/>
      <c r="M451" s="145"/>
      <c r="N451" s="237"/>
      <c r="X451" s="150"/>
      <c r="AT451" s="147" t="s">
        <v>149</v>
      </c>
      <c r="AU451" s="147" t="s">
        <v>84</v>
      </c>
      <c r="AV451" s="12" t="s">
        <v>82</v>
      </c>
      <c r="AW451" s="12" t="s">
        <v>4</v>
      </c>
      <c r="AX451" s="12" t="s">
        <v>74</v>
      </c>
      <c r="AY451" s="147" t="s">
        <v>140</v>
      </c>
    </row>
    <row r="452" spans="2:65" s="13" customFormat="1">
      <c r="B452" s="151"/>
      <c r="D452" s="146" t="s">
        <v>149</v>
      </c>
      <c r="E452" s="152" t="s">
        <v>1</v>
      </c>
      <c r="F452" s="153" t="s">
        <v>82</v>
      </c>
      <c r="H452" s="154">
        <v>1</v>
      </c>
      <c r="I452" s="155"/>
      <c r="J452" s="155"/>
      <c r="M452" s="151"/>
      <c r="N452" s="238"/>
      <c r="X452" s="156"/>
      <c r="AT452" s="152" t="s">
        <v>149</v>
      </c>
      <c r="AU452" s="152" t="s">
        <v>84</v>
      </c>
      <c r="AV452" s="13" t="s">
        <v>84</v>
      </c>
      <c r="AW452" s="13" t="s">
        <v>4</v>
      </c>
      <c r="AX452" s="13" t="s">
        <v>74</v>
      </c>
      <c r="AY452" s="152" t="s">
        <v>140</v>
      </c>
    </row>
    <row r="453" spans="2:65" s="14" customFormat="1">
      <c r="B453" s="157"/>
      <c r="D453" s="146" t="s">
        <v>149</v>
      </c>
      <c r="E453" s="158" t="s">
        <v>1</v>
      </c>
      <c r="F453" s="159" t="s">
        <v>152</v>
      </c>
      <c r="H453" s="160">
        <v>1</v>
      </c>
      <c r="I453" s="161"/>
      <c r="J453" s="161"/>
      <c r="M453" s="157"/>
      <c r="N453" s="239"/>
      <c r="X453" s="162"/>
      <c r="AT453" s="158" t="s">
        <v>149</v>
      </c>
      <c r="AU453" s="158" t="s">
        <v>84</v>
      </c>
      <c r="AV453" s="14" t="s">
        <v>147</v>
      </c>
      <c r="AW453" s="14" t="s">
        <v>4</v>
      </c>
      <c r="AX453" s="14" t="s">
        <v>82</v>
      </c>
      <c r="AY453" s="158" t="s">
        <v>140</v>
      </c>
    </row>
    <row r="454" spans="2:65" s="1" customFormat="1" ht="16.5" customHeight="1">
      <c r="B454" s="130"/>
      <c r="C454" s="172" t="s">
        <v>533</v>
      </c>
      <c r="D454" s="172" t="s">
        <v>215</v>
      </c>
      <c r="E454" s="173" t="s">
        <v>534</v>
      </c>
      <c r="F454" s="174" t="s">
        <v>867</v>
      </c>
      <c r="G454" s="175" t="s">
        <v>238</v>
      </c>
      <c r="H454" s="176">
        <v>1</v>
      </c>
      <c r="I454" s="177"/>
      <c r="J454" s="178"/>
      <c r="K454" s="179">
        <f>ROUND(P454*H454,2)</f>
        <v>0</v>
      </c>
      <c r="L454" s="178"/>
      <c r="M454" s="180"/>
      <c r="N454" s="242" t="s">
        <v>1</v>
      </c>
      <c r="O454" s="139" t="s">
        <v>37</v>
      </c>
      <c r="P454" s="140">
        <f>I454+J454</f>
        <v>0</v>
      </c>
      <c r="Q454" s="140">
        <f>ROUND(I454*H454,2)</f>
        <v>0</v>
      </c>
      <c r="R454" s="140">
        <f>ROUND(J454*H454,2)</f>
        <v>0</v>
      </c>
      <c r="T454" s="141">
        <f>S454*H454</f>
        <v>0</v>
      </c>
      <c r="U454" s="141">
        <v>1.8499999999999999E-2</v>
      </c>
      <c r="V454" s="141">
        <f>U454*H454</f>
        <v>1.8499999999999999E-2</v>
      </c>
      <c r="W454" s="141">
        <v>0</v>
      </c>
      <c r="X454" s="142">
        <f>W454*H454</f>
        <v>0</v>
      </c>
      <c r="AR454" s="143" t="s">
        <v>358</v>
      </c>
      <c r="AT454" s="143" t="s">
        <v>215</v>
      </c>
      <c r="AU454" s="143" t="s">
        <v>84</v>
      </c>
      <c r="AY454" s="17" t="s">
        <v>140</v>
      </c>
      <c r="BE454" s="144">
        <f>IF(O454="základní",K454,0)</f>
        <v>0</v>
      </c>
      <c r="BF454" s="144">
        <f>IF(O454="snížená",K454,0)</f>
        <v>0</v>
      </c>
      <c r="BG454" s="144">
        <f>IF(O454="zákl. přenesená",K454,0)</f>
        <v>0</v>
      </c>
      <c r="BH454" s="144">
        <f>IF(O454="sníž. přenesená",K454,0)</f>
        <v>0</v>
      </c>
      <c r="BI454" s="144">
        <f>IF(O454="nulová",K454,0)</f>
        <v>0</v>
      </c>
      <c r="BJ454" s="17" t="s">
        <v>82</v>
      </c>
      <c r="BK454" s="144">
        <f>ROUND(P454*H454,2)</f>
        <v>0</v>
      </c>
      <c r="BL454" s="17" t="s">
        <v>246</v>
      </c>
      <c r="BM454" s="143" t="s">
        <v>535</v>
      </c>
    </row>
    <row r="455" spans="2:65" s="1" customFormat="1" ht="24.15" customHeight="1">
      <c r="B455" s="130"/>
      <c r="C455" s="131" t="s">
        <v>536</v>
      </c>
      <c r="D455" s="131" t="s">
        <v>143</v>
      </c>
      <c r="E455" s="132" t="s">
        <v>537</v>
      </c>
      <c r="F455" s="133" t="s">
        <v>538</v>
      </c>
      <c r="G455" s="134" t="s">
        <v>238</v>
      </c>
      <c r="H455" s="135">
        <v>17</v>
      </c>
      <c r="I455" s="136"/>
      <c r="J455" s="136"/>
      <c r="K455" s="137">
        <f>ROUND(P455*H455,2)</f>
        <v>0</v>
      </c>
      <c r="L455" s="138"/>
      <c r="M455" s="32"/>
      <c r="N455" s="236" t="s">
        <v>1</v>
      </c>
      <c r="O455" s="139" t="s">
        <v>37</v>
      </c>
      <c r="P455" s="140">
        <f>I455+J455</f>
        <v>0</v>
      </c>
      <c r="Q455" s="140">
        <f>ROUND(I455*H455,2)</f>
        <v>0</v>
      </c>
      <c r="R455" s="140">
        <f>ROUND(J455*H455,2)</f>
        <v>0</v>
      </c>
      <c r="T455" s="141">
        <f>S455*H455</f>
        <v>0</v>
      </c>
      <c r="U455" s="141">
        <v>0</v>
      </c>
      <c r="V455" s="141">
        <f>U455*H455</f>
        <v>0</v>
      </c>
      <c r="W455" s="141">
        <v>2.4E-2</v>
      </c>
      <c r="X455" s="142">
        <f>W455*H455</f>
        <v>0.40800000000000003</v>
      </c>
      <c r="AR455" s="143" t="s">
        <v>246</v>
      </c>
      <c r="AT455" s="143" t="s">
        <v>143</v>
      </c>
      <c r="AU455" s="143" t="s">
        <v>84</v>
      </c>
      <c r="AY455" s="17" t="s">
        <v>140</v>
      </c>
      <c r="BE455" s="144">
        <f>IF(O455="základní",K455,0)</f>
        <v>0</v>
      </c>
      <c r="BF455" s="144">
        <f>IF(O455="snížená",K455,0)</f>
        <v>0</v>
      </c>
      <c r="BG455" s="144">
        <f>IF(O455="zákl. přenesená",K455,0)</f>
        <v>0</v>
      </c>
      <c r="BH455" s="144">
        <f>IF(O455="sníž. přenesená",K455,0)</f>
        <v>0</v>
      </c>
      <c r="BI455" s="144">
        <f>IF(O455="nulová",K455,0)</f>
        <v>0</v>
      </c>
      <c r="BJ455" s="17" t="s">
        <v>82</v>
      </c>
      <c r="BK455" s="144">
        <f>ROUND(P455*H455,2)</f>
        <v>0</v>
      </c>
      <c r="BL455" s="17" t="s">
        <v>246</v>
      </c>
      <c r="BM455" s="143" t="s">
        <v>539</v>
      </c>
    </row>
    <row r="456" spans="2:65" s="1" customFormat="1">
      <c r="B456" s="32"/>
      <c r="D456" s="163" t="s">
        <v>172</v>
      </c>
      <c r="F456" s="164" t="s">
        <v>540</v>
      </c>
      <c r="I456" s="165"/>
      <c r="J456" s="165"/>
      <c r="M456" s="32"/>
      <c r="N456" s="240"/>
      <c r="X456" s="56"/>
      <c r="AT456" s="17" t="s">
        <v>172</v>
      </c>
      <c r="AU456" s="17" t="s">
        <v>84</v>
      </c>
    </row>
    <row r="457" spans="2:65" s="13" customFormat="1">
      <c r="B457" s="151"/>
      <c r="D457" s="146" t="s">
        <v>149</v>
      </c>
      <c r="E457" s="152" t="s">
        <v>1</v>
      </c>
      <c r="F457" s="153" t="s">
        <v>256</v>
      </c>
      <c r="H457" s="154">
        <v>17</v>
      </c>
      <c r="I457" s="155"/>
      <c r="J457" s="155"/>
      <c r="M457" s="151"/>
      <c r="N457" s="238"/>
      <c r="X457" s="156"/>
      <c r="AT457" s="152" t="s">
        <v>149</v>
      </c>
      <c r="AU457" s="152" t="s">
        <v>84</v>
      </c>
      <c r="AV457" s="13" t="s">
        <v>84</v>
      </c>
      <c r="AW457" s="13" t="s">
        <v>4</v>
      </c>
      <c r="AX457" s="13" t="s">
        <v>74</v>
      </c>
      <c r="AY457" s="152" t="s">
        <v>140</v>
      </c>
    </row>
    <row r="458" spans="2:65" s="14" customFormat="1">
      <c r="B458" s="157"/>
      <c r="D458" s="146" t="s">
        <v>149</v>
      </c>
      <c r="E458" s="158" t="s">
        <v>1</v>
      </c>
      <c r="F458" s="159" t="s">
        <v>152</v>
      </c>
      <c r="H458" s="160">
        <v>17</v>
      </c>
      <c r="I458" s="161"/>
      <c r="J458" s="161"/>
      <c r="M458" s="157"/>
      <c r="N458" s="239"/>
      <c r="X458" s="162"/>
      <c r="AT458" s="158" t="s">
        <v>149</v>
      </c>
      <c r="AU458" s="158" t="s">
        <v>84</v>
      </c>
      <c r="AV458" s="14" t="s">
        <v>147</v>
      </c>
      <c r="AW458" s="14" t="s">
        <v>4</v>
      </c>
      <c r="AX458" s="14" t="s">
        <v>82</v>
      </c>
      <c r="AY458" s="158" t="s">
        <v>140</v>
      </c>
    </row>
    <row r="459" spans="2:65" s="1" customFormat="1" ht="49.05" customHeight="1">
      <c r="B459" s="130"/>
      <c r="C459" s="131" t="s">
        <v>541</v>
      </c>
      <c r="D459" s="131" t="s">
        <v>143</v>
      </c>
      <c r="E459" s="132" t="s">
        <v>542</v>
      </c>
      <c r="F459" s="133" t="s">
        <v>543</v>
      </c>
      <c r="G459" s="134" t="s">
        <v>146</v>
      </c>
      <c r="H459" s="135">
        <v>1</v>
      </c>
      <c r="I459" s="136"/>
      <c r="J459" s="136"/>
      <c r="K459" s="137">
        <f>ROUND(P459*H459,2)</f>
        <v>0</v>
      </c>
      <c r="L459" s="138"/>
      <c r="M459" s="32"/>
      <c r="N459" s="236" t="s">
        <v>1</v>
      </c>
      <c r="O459" s="139" t="s">
        <v>37</v>
      </c>
      <c r="P459" s="140">
        <f>I459+J459</f>
        <v>0</v>
      </c>
      <c r="Q459" s="140">
        <f>ROUND(I459*H459,2)</f>
        <v>0</v>
      </c>
      <c r="R459" s="140">
        <f>ROUND(J459*H459,2)</f>
        <v>0</v>
      </c>
      <c r="T459" s="141">
        <f>S459*H459</f>
        <v>0</v>
      </c>
      <c r="U459" s="141">
        <v>0</v>
      </c>
      <c r="V459" s="141">
        <f>U459*H459</f>
        <v>0</v>
      </c>
      <c r="W459" s="141">
        <v>0</v>
      </c>
      <c r="X459" s="142">
        <f>W459*H459</f>
        <v>0</v>
      </c>
      <c r="AR459" s="143" t="s">
        <v>246</v>
      </c>
      <c r="AT459" s="143" t="s">
        <v>143</v>
      </c>
      <c r="AU459" s="143" t="s">
        <v>84</v>
      </c>
      <c r="AY459" s="17" t="s">
        <v>140</v>
      </c>
      <c r="BE459" s="144">
        <f>IF(O459="základní",K459,0)</f>
        <v>0</v>
      </c>
      <c r="BF459" s="144">
        <f>IF(O459="snížená",K459,0)</f>
        <v>0</v>
      </c>
      <c r="BG459" s="144">
        <f>IF(O459="zákl. přenesená",K459,0)</f>
        <v>0</v>
      </c>
      <c r="BH459" s="144">
        <f>IF(O459="sníž. přenesená",K459,0)</f>
        <v>0</v>
      </c>
      <c r="BI459" s="144">
        <f>IF(O459="nulová",K459,0)</f>
        <v>0</v>
      </c>
      <c r="BJ459" s="17" t="s">
        <v>82</v>
      </c>
      <c r="BK459" s="144">
        <f>ROUND(P459*H459,2)</f>
        <v>0</v>
      </c>
      <c r="BL459" s="17" t="s">
        <v>246</v>
      </c>
      <c r="BM459" s="143" t="s">
        <v>544</v>
      </c>
    </row>
    <row r="460" spans="2:65" s="13" customFormat="1">
      <c r="B460" s="151"/>
      <c r="D460" s="146" t="s">
        <v>149</v>
      </c>
      <c r="E460" s="152" t="s">
        <v>1</v>
      </c>
      <c r="F460" s="153" t="s">
        <v>82</v>
      </c>
      <c r="H460" s="154">
        <v>1</v>
      </c>
      <c r="I460" s="155"/>
      <c r="J460" s="155"/>
      <c r="M460" s="151"/>
      <c r="N460" s="238"/>
      <c r="X460" s="156"/>
      <c r="AT460" s="152" t="s">
        <v>149</v>
      </c>
      <c r="AU460" s="152" t="s">
        <v>84</v>
      </c>
      <c r="AV460" s="13" t="s">
        <v>84</v>
      </c>
      <c r="AW460" s="13" t="s">
        <v>4</v>
      </c>
      <c r="AX460" s="13" t="s">
        <v>74</v>
      </c>
      <c r="AY460" s="152" t="s">
        <v>140</v>
      </c>
    </row>
    <row r="461" spans="2:65" s="14" customFormat="1">
      <c r="B461" s="157"/>
      <c r="D461" s="146" t="s">
        <v>149</v>
      </c>
      <c r="E461" s="158" t="s">
        <v>1</v>
      </c>
      <c r="F461" s="159" t="s">
        <v>152</v>
      </c>
      <c r="H461" s="160">
        <v>1</v>
      </c>
      <c r="I461" s="161"/>
      <c r="J461" s="161"/>
      <c r="M461" s="157"/>
      <c r="N461" s="239"/>
      <c r="X461" s="162"/>
      <c r="AT461" s="158" t="s">
        <v>149</v>
      </c>
      <c r="AU461" s="158" t="s">
        <v>84</v>
      </c>
      <c r="AV461" s="14" t="s">
        <v>147</v>
      </c>
      <c r="AW461" s="14" t="s">
        <v>4</v>
      </c>
      <c r="AX461" s="14" t="s">
        <v>82</v>
      </c>
      <c r="AY461" s="158" t="s">
        <v>140</v>
      </c>
    </row>
    <row r="462" spans="2:65" s="1" customFormat="1" ht="44.25" customHeight="1">
      <c r="B462" s="130"/>
      <c r="C462" s="131" t="s">
        <v>545</v>
      </c>
      <c r="D462" s="131" t="s">
        <v>143</v>
      </c>
      <c r="E462" s="132" t="s">
        <v>546</v>
      </c>
      <c r="F462" s="133" t="s">
        <v>547</v>
      </c>
      <c r="G462" s="134" t="s">
        <v>146</v>
      </c>
      <c r="H462" s="135">
        <v>1</v>
      </c>
      <c r="I462" s="136"/>
      <c r="J462" s="136"/>
      <c r="K462" s="137">
        <f>ROUND(P462*H462,2)</f>
        <v>0</v>
      </c>
      <c r="L462" s="138"/>
      <c r="M462" s="32"/>
      <c r="N462" s="236" t="s">
        <v>1</v>
      </c>
      <c r="O462" s="139" t="s">
        <v>37</v>
      </c>
      <c r="P462" s="140">
        <f>I462+J462</f>
        <v>0</v>
      </c>
      <c r="Q462" s="140">
        <f>ROUND(I462*H462,2)</f>
        <v>0</v>
      </c>
      <c r="R462" s="140">
        <f>ROUND(J462*H462,2)</f>
        <v>0</v>
      </c>
      <c r="T462" s="141">
        <f>S462*H462</f>
        <v>0</v>
      </c>
      <c r="U462" s="141">
        <v>0</v>
      </c>
      <c r="V462" s="141">
        <f>U462*H462</f>
        <v>0</v>
      </c>
      <c r="W462" s="141">
        <v>0</v>
      </c>
      <c r="X462" s="142">
        <f>W462*H462</f>
        <v>0</v>
      </c>
      <c r="AR462" s="143" t="s">
        <v>246</v>
      </c>
      <c r="AT462" s="143" t="s">
        <v>143</v>
      </c>
      <c r="AU462" s="143" t="s">
        <v>84</v>
      </c>
      <c r="AY462" s="17" t="s">
        <v>140</v>
      </c>
      <c r="BE462" s="144">
        <f>IF(O462="základní",K462,0)</f>
        <v>0</v>
      </c>
      <c r="BF462" s="144">
        <f>IF(O462="snížená",K462,0)</f>
        <v>0</v>
      </c>
      <c r="BG462" s="144">
        <f>IF(O462="zákl. přenesená",K462,0)</f>
        <v>0</v>
      </c>
      <c r="BH462" s="144">
        <f>IF(O462="sníž. přenesená",K462,0)</f>
        <v>0</v>
      </c>
      <c r="BI462" s="144">
        <f>IF(O462="nulová",K462,0)</f>
        <v>0</v>
      </c>
      <c r="BJ462" s="17" t="s">
        <v>82</v>
      </c>
      <c r="BK462" s="144">
        <f>ROUND(P462*H462,2)</f>
        <v>0</v>
      </c>
      <c r="BL462" s="17" t="s">
        <v>246</v>
      </c>
      <c r="BM462" s="143" t="s">
        <v>548</v>
      </c>
    </row>
    <row r="463" spans="2:65" s="13" customFormat="1">
      <c r="B463" s="151"/>
      <c r="D463" s="146" t="s">
        <v>149</v>
      </c>
      <c r="E463" s="152" t="s">
        <v>1</v>
      </c>
      <c r="F463" s="153" t="s">
        <v>82</v>
      </c>
      <c r="H463" s="154">
        <v>1</v>
      </c>
      <c r="I463" s="155"/>
      <c r="J463" s="155"/>
      <c r="M463" s="151"/>
      <c r="N463" s="238"/>
      <c r="X463" s="156"/>
      <c r="AT463" s="152" t="s">
        <v>149</v>
      </c>
      <c r="AU463" s="152" t="s">
        <v>84</v>
      </c>
      <c r="AV463" s="13" t="s">
        <v>84</v>
      </c>
      <c r="AW463" s="13" t="s">
        <v>4</v>
      </c>
      <c r="AX463" s="13" t="s">
        <v>74</v>
      </c>
      <c r="AY463" s="152" t="s">
        <v>140</v>
      </c>
    </row>
    <row r="464" spans="2:65" s="14" customFormat="1">
      <c r="B464" s="157"/>
      <c r="D464" s="146" t="s">
        <v>149</v>
      </c>
      <c r="E464" s="158" t="s">
        <v>1</v>
      </c>
      <c r="F464" s="159" t="s">
        <v>152</v>
      </c>
      <c r="H464" s="160">
        <v>1</v>
      </c>
      <c r="I464" s="161"/>
      <c r="J464" s="161"/>
      <c r="M464" s="157"/>
      <c r="N464" s="239"/>
      <c r="X464" s="162"/>
      <c r="AT464" s="158" t="s">
        <v>149</v>
      </c>
      <c r="AU464" s="158" t="s">
        <v>84</v>
      </c>
      <c r="AV464" s="14" t="s">
        <v>147</v>
      </c>
      <c r="AW464" s="14" t="s">
        <v>4</v>
      </c>
      <c r="AX464" s="14" t="s">
        <v>82</v>
      </c>
      <c r="AY464" s="158" t="s">
        <v>140</v>
      </c>
    </row>
    <row r="465" spans="2:65" s="11" customFormat="1" ht="22.8" customHeight="1">
      <c r="B465" s="118"/>
      <c r="D465" s="119" t="s">
        <v>73</v>
      </c>
      <c r="E465" s="128" t="s">
        <v>549</v>
      </c>
      <c r="F465" s="128" t="s">
        <v>550</v>
      </c>
      <c r="I465" s="121"/>
      <c r="J465" s="121"/>
      <c r="K465" s="129">
        <f>BK465</f>
        <v>0</v>
      </c>
      <c r="M465" s="118"/>
      <c r="N465" s="235"/>
      <c r="Q465" s="123">
        <f>SUM(Q466:Q487)</f>
        <v>0</v>
      </c>
      <c r="R465" s="123">
        <f>SUM(R466:R487)</f>
        <v>0</v>
      </c>
      <c r="T465" s="124">
        <f>SUM(T466:T487)</f>
        <v>0</v>
      </c>
      <c r="V465" s="124">
        <f>SUM(V466:V487)</f>
        <v>0.32834725000000003</v>
      </c>
      <c r="X465" s="125">
        <f>SUM(X466:X487)</f>
        <v>0.39500000000000002</v>
      </c>
      <c r="AR465" s="119" t="s">
        <v>84</v>
      </c>
      <c r="AT465" s="126" t="s">
        <v>73</v>
      </c>
      <c r="AU465" s="126" t="s">
        <v>82</v>
      </c>
      <c r="AY465" s="119" t="s">
        <v>140</v>
      </c>
      <c r="BK465" s="127">
        <f>SUM(BK466:BK487)</f>
        <v>0</v>
      </c>
    </row>
    <row r="466" spans="2:65" s="1" customFormat="1" ht="21.75" customHeight="1">
      <c r="B466" s="130"/>
      <c r="C466" s="131" t="s">
        <v>551</v>
      </c>
      <c r="D466" s="131" t="s">
        <v>143</v>
      </c>
      <c r="E466" s="132" t="s">
        <v>552</v>
      </c>
      <c r="F466" s="133" t="s">
        <v>553</v>
      </c>
      <c r="G466" s="134" t="s">
        <v>155</v>
      </c>
      <c r="H466" s="135">
        <v>4.3499999999999996</v>
      </c>
      <c r="I466" s="136"/>
      <c r="J466" s="136"/>
      <c r="K466" s="137">
        <f>ROUND(P466*H466,2)</f>
        <v>0</v>
      </c>
      <c r="L466" s="138"/>
      <c r="M466" s="32"/>
      <c r="N466" s="236" t="s">
        <v>1</v>
      </c>
      <c r="O466" s="139" t="s">
        <v>37</v>
      </c>
      <c r="P466" s="140">
        <f>I466+J466</f>
        <v>0</v>
      </c>
      <c r="Q466" s="140">
        <f>ROUND(I466*H466,2)</f>
        <v>0</v>
      </c>
      <c r="R466" s="140">
        <f>ROUND(J466*H466,2)</f>
        <v>0</v>
      </c>
      <c r="T466" s="141">
        <f>S466*H466</f>
        <v>0</v>
      </c>
      <c r="U466" s="141">
        <v>0</v>
      </c>
      <c r="V466" s="141">
        <f>U466*H466</f>
        <v>0</v>
      </c>
      <c r="W466" s="141">
        <v>0.04</v>
      </c>
      <c r="X466" s="142">
        <f>W466*H466</f>
        <v>0.17399999999999999</v>
      </c>
      <c r="AR466" s="143" t="s">
        <v>246</v>
      </c>
      <c r="AT466" s="143" t="s">
        <v>143</v>
      </c>
      <c r="AU466" s="143" t="s">
        <v>84</v>
      </c>
      <c r="AY466" s="17" t="s">
        <v>140</v>
      </c>
      <c r="BE466" s="144">
        <f>IF(O466="základní",K466,0)</f>
        <v>0</v>
      </c>
      <c r="BF466" s="144">
        <f>IF(O466="snížená",K466,0)</f>
        <v>0</v>
      </c>
      <c r="BG466" s="144">
        <f>IF(O466="zákl. přenesená",K466,0)</f>
        <v>0</v>
      </c>
      <c r="BH466" s="144">
        <f>IF(O466="sníž. přenesená",K466,0)</f>
        <v>0</v>
      </c>
      <c r="BI466" s="144">
        <f>IF(O466="nulová",K466,0)</f>
        <v>0</v>
      </c>
      <c r="BJ466" s="17" t="s">
        <v>82</v>
      </c>
      <c r="BK466" s="144">
        <f>ROUND(P466*H466,2)</f>
        <v>0</v>
      </c>
      <c r="BL466" s="17" t="s">
        <v>246</v>
      </c>
      <c r="BM466" s="143" t="s">
        <v>554</v>
      </c>
    </row>
    <row r="467" spans="2:65" s="1" customFormat="1">
      <c r="B467" s="32"/>
      <c r="D467" s="163" t="s">
        <v>172</v>
      </c>
      <c r="F467" s="164" t="s">
        <v>555</v>
      </c>
      <c r="I467" s="165"/>
      <c r="J467" s="165"/>
      <c r="M467" s="32"/>
      <c r="N467" s="240"/>
      <c r="X467" s="56"/>
      <c r="AT467" s="17" t="s">
        <v>172</v>
      </c>
      <c r="AU467" s="17" t="s">
        <v>84</v>
      </c>
    </row>
    <row r="468" spans="2:65" s="12" customFormat="1" ht="20.399999999999999">
      <c r="B468" s="145"/>
      <c r="D468" s="146" t="s">
        <v>149</v>
      </c>
      <c r="E468" s="147" t="s">
        <v>1</v>
      </c>
      <c r="F468" s="148" t="s">
        <v>556</v>
      </c>
      <c r="H468" s="147" t="s">
        <v>1</v>
      </c>
      <c r="I468" s="149"/>
      <c r="J468" s="149"/>
      <c r="M468" s="145"/>
      <c r="N468" s="237"/>
      <c r="X468" s="150"/>
      <c r="AT468" s="147" t="s">
        <v>149</v>
      </c>
      <c r="AU468" s="147" t="s">
        <v>84</v>
      </c>
      <c r="AV468" s="12" t="s">
        <v>82</v>
      </c>
      <c r="AW468" s="12" t="s">
        <v>4</v>
      </c>
      <c r="AX468" s="12" t="s">
        <v>74</v>
      </c>
      <c r="AY468" s="147" t="s">
        <v>140</v>
      </c>
    </row>
    <row r="469" spans="2:65" s="13" customFormat="1">
      <c r="B469" s="151"/>
      <c r="D469" s="146" t="s">
        <v>149</v>
      </c>
      <c r="E469" s="152" t="s">
        <v>1</v>
      </c>
      <c r="F469" s="153" t="s">
        <v>557</v>
      </c>
      <c r="H469" s="154">
        <v>4.3499999999999996</v>
      </c>
      <c r="I469" s="155"/>
      <c r="J469" s="155"/>
      <c r="M469" s="151"/>
      <c r="N469" s="238"/>
      <c r="X469" s="156"/>
      <c r="AT469" s="152" t="s">
        <v>149</v>
      </c>
      <c r="AU469" s="152" t="s">
        <v>84</v>
      </c>
      <c r="AV469" s="13" t="s">
        <v>84</v>
      </c>
      <c r="AW469" s="13" t="s">
        <v>4</v>
      </c>
      <c r="AX469" s="13" t="s">
        <v>74</v>
      </c>
      <c r="AY469" s="152" t="s">
        <v>140</v>
      </c>
    </row>
    <row r="470" spans="2:65" s="14" customFormat="1">
      <c r="B470" s="157"/>
      <c r="D470" s="146" t="s">
        <v>149</v>
      </c>
      <c r="E470" s="158" t="s">
        <v>1</v>
      </c>
      <c r="F470" s="159" t="s">
        <v>152</v>
      </c>
      <c r="H470" s="160">
        <v>4.3499999999999996</v>
      </c>
      <c r="I470" s="161"/>
      <c r="J470" s="161"/>
      <c r="M470" s="157"/>
      <c r="N470" s="239"/>
      <c r="X470" s="162"/>
      <c r="AT470" s="158" t="s">
        <v>149</v>
      </c>
      <c r="AU470" s="158" t="s">
        <v>84</v>
      </c>
      <c r="AV470" s="14" t="s">
        <v>147</v>
      </c>
      <c r="AW470" s="14" t="s">
        <v>4</v>
      </c>
      <c r="AX470" s="14" t="s">
        <v>82</v>
      </c>
      <c r="AY470" s="158" t="s">
        <v>140</v>
      </c>
    </row>
    <row r="471" spans="2:65" s="1" customFormat="1" ht="24.15" customHeight="1">
      <c r="B471" s="130"/>
      <c r="C471" s="131" t="s">
        <v>558</v>
      </c>
      <c r="D471" s="131" t="s">
        <v>143</v>
      </c>
      <c r="E471" s="132" t="s">
        <v>559</v>
      </c>
      <c r="F471" s="133" t="s">
        <v>560</v>
      </c>
      <c r="G471" s="134" t="s">
        <v>238</v>
      </c>
      <c r="H471" s="135">
        <v>2</v>
      </c>
      <c r="I471" s="136"/>
      <c r="J471" s="136"/>
      <c r="K471" s="137">
        <f>ROUND(P471*H471,2)</f>
        <v>0</v>
      </c>
      <c r="L471" s="138"/>
      <c r="M471" s="32"/>
      <c r="N471" s="236" t="s">
        <v>1</v>
      </c>
      <c r="O471" s="139" t="s">
        <v>37</v>
      </c>
      <c r="P471" s="140">
        <f>I471+J471</f>
        <v>0</v>
      </c>
      <c r="Q471" s="140">
        <f>ROUND(I471*H471,2)</f>
        <v>0</v>
      </c>
      <c r="R471" s="140">
        <f>ROUND(J471*H471,2)</f>
        <v>0</v>
      </c>
      <c r="T471" s="141">
        <f>S471*H471</f>
        <v>0</v>
      </c>
      <c r="U471" s="141">
        <v>0</v>
      </c>
      <c r="V471" s="141">
        <f>U471*H471</f>
        <v>0</v>
      </c>
      <c r="W471" s="141">
        <v>0</v>
      </c>
      <c r="X471" s="142">
        <f>W471*H471</f>
        <v>0</v>
      </c>
      <c r="AR471" s="143" t="s">
        <v>246</v>
      </c>
      <c r="AT471" s="143" t="s">
        <v>143</v>
      </c>
      <c r="AU471" s="143" t="s">
        <v>84</v>
      </c>
      <c r="AY471" s="17" t="s">
        <v>140</v>
      </c>
      <c r="BE471" s="144">
        <f>IF(O471="základní",K471,0)</f>
        <v>0</v>
      </c>
      <c r="BF471" s="144">
        <f>IF(O471="snížená",K471,0)</f>
        <v>0</v>
      </c>
      <c r="BG471" s="144">
        <f>IF(O471="zákl. přenesená",K471,0)</f>
        <v>0</v>
      </c>
      <c r="BH471" s="144">
        <f>IF(O471="sníž. přenesená",K471,0)</f>
        <v>0</v>
      </c>
      <c r="BI471" s="144">
        <f>IF(O471="nulová",K471,0)</f>
        <v>0</v>
      </c>
      <c r="BJ471" s="17" t="s">
        <v>82</v>
      </c>
      <c r="BK471" s="144">
        <f>ROUND(P471*H471,2)</f>
        <v>0</v>
      </c>
      <c r="BL471" s="17" t="s">
        <v>246</v>
      </c>
      <c r="BM471" s="143" t="s">
        <v>561</v>
      </c>
    </row>
    <row r="472" spans="2:65" s="1" customFormat="1">
      <c r="B472" s="32"/>
      <c r="D472" s="163" t="s">
        <v>172</v>
      </c>
      <c r="F472" s="164" t="s">
        <v>562</v>
      </c>
      <c r="I472" s="165"/>
      <c r="J472" s="165"/>
      <c r="M472" s="32"/>
      <c r="N472" s="240"/>
      <c r="X472" s="56"/>
      <c r="AT472" s="17" t="s">
        <v>172</v>
      </c>
      <c r="AU472" s="17" t="s">
        <v>84</v>
      </c>
    </row>
    <row r="473" spans="2:65" s="12" customFormat="1">
      <c r="B473" s="145"/>
      <c r="D473" s="146" t="s">
        <v>149</v>
      </c>
      <c r="E473" s="147" t="s">
        <v>1</v>
      </c>
      <c r="F473" s="148" t="s">
        <v>563</v>
      </c>
      <c r="H473" s="147" t="s">
        <v>1</v>
      </c>
      <c r="I473" s="149"/>
      <c r="J473" s="149"/>
      <c r="M473" s="145"/>
      <c r="N473" s="237"/>
      <c r="X473" s="150"/>
      <c r="AT473" s="147" t="s">
        <v>149</v>
      </c>
      <c r="AU473" s="147" t="s">
        <v>84</v>
      </c>
      <c r="AV473" s="12" t="s">
        <v>82</v>
      </c>
      <c r="AW473" s="12" t="s">
        <v>4</v>
      </c>
      <c r="AX473" s="12" t="s">
        <v>74</v>
      </c>
      <c r="AY473" s="147" t="s">
        <v>140</v>
      </c>
    </row>
    <row r="474" spans="2:65" s="12" customFormat="1">
      <c r="B474" s="145"/>
      <c r="D474" s="146" t="s">
        <v>149</v>
      </c>
      <c r="E474" s="147" t="s">
        <v>1</v>
      </c>
      <c r="F474" s="148" t="s">
        <v>564</v>
      </c>
      <c r="H474" s="147" t="s">
        <v>1</v>
      </c>
      <c r="I474" s="149"/>
      <c r="J474" s="149"/>
      <c r="M474" s="145"/>
      <c r="N474" s="237"/>
      <c r="X474" s="150"/>
      <c r="AT474" s="147" t="s">
        <v>149</v>
      </c>
      <c r="AU474" s="147" t="s">
        <v>84</v>
      </c>
      <c r="AV474" s="12" t="s">
        <v>82</v>
      </c>
      <c r="AW474" s="12" t="s">
        <v>4</v>
      </c>
      <c r="AX474" s="12" t="s">
        <v>74</v>
      </c>
      <c r="AY474" s="147" t="s">
        <v>140</v>
      </c>
    </row>
    <row r="475" spans="2:65" s="13" customFormat="1">
      <c r="B475" s="151"/>
      <c r="D475" s="146" t="s">
        <v>149</v>
      </c>
      <c r="E475" s="152" t="s">
        <v>1</v>
      </c>
      <c r="F475" s="153" t="s">
        <v>84</v>
      </c>
      <c r="H475" s="154">
        <v>2</v>
      </c>
      <c r="I475" s="155"/>
      <c r="J475" s="155"/>
      <c r="M475" s="151"/>
      <c r="N475" s="238"/>
      <c r="X475" s="156"/>
      <c r="AT475" s="152" t="s">
        <v>149</v>
      </c>
      <c r="AU475" s="152" t="s">
        <v>84</v>
      </c>
      <c r="AV475" s="13" t="s">
        <v>84</v>
      </c>
      <c r="AW475" s="13" t="s">
        <v>4</v>
      </c>
      <c r="AX475" s="13" t="s">
        <v>74</v>
      </c>
      <c r="AY475" s="152" t="s">
        <v>140</v>
      </c>
    </row>
    <row r="476" spans="2:65" s="14" customFormat="1">
      <c r="B476" s="157"/>
      <c r="D476" s="146" t="s">
        <v>149</v>
      </c>
      <c r="E476" s="158" t="s">
        <v>1</v>
      </c>
      <c r="F476" s="159" t="s">
        <v>152</v>
      </c>
      <c r="H476" s="160">
        <v>2</v>
      </c>
      <c r="I476" s="161"/>
      <c r="J476" s="161"/>
      <c r="M476" s="157"/>
      <c r="N476" s="239"/>
      <c r="X476" s="162"/>
      <c r="AT476" s="158" t="s">
        <v>149</v>
      </c>
      <c r="AU476" s="158" t="s">
        <v>84</v>
      </c>
      <c r="AV476" s="14" t="s">
        <v>147</v>
      </c>
      <c r="AW476" s="14" t="s">
        <v>4</v>
      </c>
      <c r="AX476" s="14" t="s">
        <v>82</v>
      </c>
      <c r="AY476" s="158" t="s">
        <v>140</v>
      </c>
    </row>
    <row r="477" spans="2:65" s="1" customFormat="1" ht="58.8" customHeight="1">
      <c r="B477" s="130"/>
      <c r="C477" s="172" t="s">
        <v>565</v>
      </c>
      <c r="D477" s="172" t="s">
        <v>215</v>
      </c>
      <c r="E477" s="173" t="s">
        <v>566</v>
      </c>
      <c r="F477" s="174" t="s">
        <v>871</v>
      </c>
      <c r="G477" s="175" t="s">
        <v>155</v>
      </c>
      <c r="H477" s="176">
        <v>10.175000000000001</v>
      </c>
      <c r="I477" s="177"/>
      <c r="J477" s="178"/>
      <c r="K477" s="179">
        <f>ROUND(P477*H477,2)</f>
        <v>0</v>
      </c>
      <c r="L477" s="178"/>
      <c r="M477" s="180"/>
      <c r="N477" s="242" t="s">
        <v>1</v>
      </c>
      <c r="O477" s="139" t="s">
        <v>37</v>
      </c>
      <c r="P477" s="140">
        <f>I477+J477</f>
        <v>0</v>
      </c>
      <c r="Q477" s="140">
        <f>ROUND(I477*H477,2)</f>
        <v>0</v>
      </c>
      <c r="R477" s="140">
        <f>ROUND(J477*H477,2)</f>
        <v>0</v>
      </c>
      <c r="T477" s="141">
        <f>S477*H477</f>
        <v>0</v>
      </c>
      <c r="U477" s="141">
        <v>3.227E-2</v>
      </c>
      <c r="V477" s="141">
        <f>U477*H477</f>
        <v>0.32834725000000003</v>
      </c>
      <c r="W477" s="141">
        <v>0</v>
      </c>
      <c r="X477" s="142">
        <f>W477*H477</f>
        <v>0</v>
      </c>
      <c r="AR477" s="143" t="s">
        <v>358</v>
      </c>
      <c r="AT477" s="143" t="s">
        <v>215</v>
      </c>
      <c r="AU477" s="143" t="s">
        <v>84</v>
      </c>
      <c r="AY477" s="17" t="s">
        <v>140</v>
      </c>
      <c r="BE477" s="144">
        <f>IF(O477="základní",K477,0)</f>
        <v>0</v>
      </c>
      <c r="BF477" s="144">
        <f>IF(O477="snížená",K477,0)</f>
        <v>0</v>
      </c>
      <c r="BG477" s="144">
        <f>IF(O477="zákl. přenesená",K477,0)</f>
        <v>0</v>
      </c>
      <c r="BH477" s="144">
        <f>IF(O477="sníž. přenesená",K477,0)</f>
        <v>0</v>
      </c>
      <c r="BI477" s="144">
        <f>IF(O477="nulová",K477,0)</f>
        <v>0</v>
      </c>
      <c r="BJ477" s="17" t="s">
        <v>82</v>
      </c>
      <c r="BK477" s="144">
        <f>ROUND(P477*H477,2)</f>
        <v>0</v>
      </c>
      <c r="BL477" s="17" t="s">
        <v>246</v>
      </c>
      <c r="BM477" s="143" t="s">
        <v>567</v>
      </c>
    </row>
    <row r="478" spans="2:65" s="12" customFormat="1">
      <c r="B478" s="145"/>
      <c r="D478" s="146" t="s">
        <v>149</v>
      </c>
      <c r="E478" s="147" t="s">
        <v>1</v>
      </c>
      <c r="F478" s="148" t="s">
        <v>563</v>
      </c>
      <c r="H478" s="147" t="s">
        <v>1</v>
      </c>
      <c r="I478" s="149"/>
      <c r="J478" s="149"/>
      <c r="M478" s="145"/>
      <c r="N478" s="237"/>
      <c r="X478" s="150"/>
      <c r="AT478" s="147" t="s">
        <v>149</v>
      </c>
      <c r="AU478" s="147" t="s">
        <v>84</v>
      </c>
      <c r="AV478" s="12" t="s">
        <v>82</v>
      </c>
      <c r="AW478" s="12" t="s">
        <v>4</v>
      </c>
      <c r="AX478" s="12" t="s">
        <v>74</v>
      </c>
      <c r="AY478" s="147" t="s">
        <v>140</v>
      </c>
    </row>
    <row r="479" spans="2:65" s="12" customFormat="1">
      <c r="B479" s="145"/>
      <c r="D479" s="146" t="s">
        <v>149</v>
      </c>
      <c r="E479" s="147" t="s">
        <v>1</v>
      </c>
      <c r="F479" s="148" t="s">
        <v>564</v>
      </c>
      <c r="H479" s="147" t="s">
        <v>1</v>
      </c>
      <c r="I479" s="149"/>
      <c r="J479" s="149"/>
      <c r="M479" s="145"/>
      <c r="N479" s="237"/>
      <c r="X479" s="150"/>
      <c r="AT479" s="147" t="s">
        <v>149</v>
      </c>
      <c r="AU479" s="147" t="s">
        <v>84</v>
      </c>
      <c r="AV479" s="12" t="s">
        <v>82</v>
      </c>
      <c r="AW479" s="12" t="s">
        <v>4</v>
      </c>
      <c r="AX479" s="12" t="s">
        <v>74</v>
      </c>
      <c r="AY479" s="147" t="s">
        <v>140</v>
      </c>
    </row>
    <row r="480" spans="2:65" s="13" customFormat="1">
      <c r="B480" s="151"/>
      <c r="D480" s="146" t="s">
        <v>149</v>
      </c>
      <c r="E480" s="152" t="s">
        <v>1</v>
      </c>
      <c r="F480" s="153" t="s">
        <v>568</v>
      </c>
      <c r="H480" s="154">
        <v>10.175000000000001</v>
      </c>
      <c r="I480" s="155"/>
      <c r="J480" s="155"/>
      <c r="M480" s="151"/>
      <c r="N480" s="238"/>
      <c r="X480" s="156"/>
      <c r="AT480" s="152" t="s">
        <v>149</v>
      </c>
      <c r="AU480" s="152" t="s">
        <v>84</v>
      </c>
      <c r="AV480" s="13" t="s">
        <v>84</v>
      </c>
      <c r="AW480" s="13" t="s">
        <v>4</v>
      </c>
      <c r="AX480" s="13" t="s">
        <v>74</v>
      </c>
      <c r="AY480" s="152" t="s">
        <v>140</v>
      </c>
    </row>
    <row r="481" spans="2:65" s="14" customFormat="1">
      <c r="B481" s="157"/>
      <c r="D481" s="146" t="s">
        <v>149</v>
      </c>
      <c r="E481" s="158" t="s">
        <v>1</v>
      </c>
      <c r="F481" s="159" t="s">
        <v>152</v>
      </c>
      <c r="H481" s="160">
        <v>10.175000000000001</v>
      </c>
      <c r="I481" s="161"/>
      <c r="J481" s="161"/>
      <c r="M481" s="157"/>
      <c r="N481" s="239"/>
      <c r="X481" s="162"/>
      <c r="AT481" s="158" t="s">
        <v>149</v>
      </c>
      <c r="AU481" s="158" t="s">
        <v>84</v>
      </c>
      <c r="AV481" s="14" t="s">
        <v>147</v>
      </c>
      <c r="AW481" s="14" t="s">
        <v>4</v>
      </c>
      <c r="AX481" s="14" t="s">
        <v>82</v>
      </c>
      <c r="AY481" s="158" t="s">
        <v>140</v>
      </c>
    </row>
    <row r="482" spans="2:65" s="1" customFormat="1" ht="21.75" customHeight="1">
      <c r="B482" s="130"/>
      <c r="C482" s="131" t="s">
        <v>569</v>
      </c>
      <c r="D482" s="131" t="s">
        <v>143</v>
      </c>
      <c r="E482" s="132" t="s">
        <v>570</v>
      </c>
      <c r="F482" s="133" t="s">
        <v>571</v>
      </c>
      <c r="G482" s="134" t="s">
        <v>238</v>
      </c>
      <c r="H482" s="135">
        <v>17</v>
      </c>
      <c r="I482" s="136"/>
      <c r="J482" s="136"/>
      <c r="K482" s="137">
        <f>ROUND(P482*H482,2)</f>
        <v>0</v>
      </c>
      <c r="L482" s="138"/>
      <c r="M482" s="32"/>
      <c r="N482" s="236" t="s">
        <v>1</v>
      </c>
      <c r="O482" s="139" t="s">
        <v>37</v>
      </c>
      <c r="P482" s="140">
        <f>I482+J482</f>
        <v>0</v>
      </c>
      <c r="Q482" s="140">
        <f>ROUND(I482*H482,2)</f>
        <v>0</v>
      </c>
      <c r="R482" s="140">
        <f>ROUND(J482*H482,2)</f>
        <v>0</v>
      </c>
      <c r="T482" s="141">
        <f>S482*H482</f>
        <v>0</v>
      </c>
      <c r="U482" s="141">
        <v>0</v>
      </c>
      <c r="V482" s="141">
        <f>U482*H482</f>
        <v>0</v>
      </c>
      <c r="W482" s="141">
        <v>1.2999999999999999E-2</v>
      </c>
      <c r="X482" s="142">
        <f>W482*H482</f>
        <v>0.221</v>
      </c>
      <c r="AR482" s="143" t="s">
        <v>246</v>
      </c>
      <c r="AT482" s="143" t="s">
        <v>143</v>
      </c>
      <c r="AU482" s="143" t="s">
        <v>84</v>
      </c>
      <c r="AY482" s="17" t="s">
        <v>140</v>
      </c>
      <c r="BE482" s="144">
        <f>IF(O482="základní",K482,0)</f>
        <v>0</v>
      </c>
      <c r="BF482" s="144">
        <f>IF(O482="snížená",K482,0)</f>
        <v>0</v>
      </c>
      <c r="BG482" s="144">
        <f>IF(O482="zákl. přenesená",K482,0)</f>
        <v>0</v>
      </c>
      <c r="BH482" s="144">
        <f>IF(O482="sníž. přenesená",K482,0)</f>
        <v>0</v>
      </c>
      <c r="BI482" s="144">
        <f>IF(O482="nulová",K482,0)</f>
        <v>0</v>
      </c>
      <c r="BJ482" s="17" t="s">
        <v>82</v>
      </c>
      <c r="BK482" s="144">
        <f>ROUND(P482*H482,2)</f>
        <v>0</v>
      </c>
      <c r="BL482" s="17" t="s">
        <v>246</v>
      </c>
      <c r="BM482" s="143" t="s">
        <v>572</v>
      </c>
    </row>
    <row r="483" spans="2:65" s="1" customFormat="1">
      <c r="B483" s="32"/>
      <c r="D483" s="163" t="s">
        <v>172</v>
      </c>
      <c r="F483" s="164" t="s">
        <v>573</v>
      </c>
      <c r="I483" s="165"/>
      <c r="J483" s="165"/>
      <c r="M483" s="32"/>
      <c r="N483" s="240"/>
      <c r="X483" s="56"/>
      <c r="AT483" s="17" t="s">
        <v>172</v>
      </c>
      <c r="AU483" s="17" t="s">
        <v>84</v>
      </c>
    </row>
    <row r="484" spans="2:65" s="13" customFormat="1">
      <c r="B484" s="151"/>
      <c r="D484" s="146" t="s">
        <v>149</v>
      </c>
      <c r="E484" s="152" t="s">
        <v>1</v>
      </c>
      <c r="F484" s="153" t="s">
        <v>256</v>
      </c>
      <c r="H484" s="154">
        <v>17</v>
      </c>
      <c r="I484" s="155"/>
      <c r="J484" s="155"/>
      <c r="M484" s="151"/>
      <c r="N484" s="238"/>
      <c r="X484" s="156"/>
      <c r="AT484" s="152" t="s">
        <v>149</v>
      </c>
      <c r="AU484" s="152" t="s">
        <v>84</v>
      </c>
      <c r="AV484" s="13" t="s">
        <v>84</v>
      </c>
      <c r="AW484" s="13" t="s">
        <v>4</v>
      </c>
      <c r="AX484" s="13" t="s">
        <v>74</v>
      </c>
      <c r="AY484" s="152" t="s">
        <v>140</v>
      </c>
    </row>
    <row r="485" spans="2:65" s="14" customFormat="1">
      <c r="B485" s="157"/>
      <c r="D485" s="146" t="s">
        <v>149</v>
      </c>
      <c r="E485" s="158" t="s">
        <v>1</v>
      </c>
      <c r="F485" s="159" t="s">
        <v>152</v>
      </c>
      <c r="H485" s="160">
        <v>17</v>
      </c>
      <c r="I485" s="161"/>
      <c r="J485" s="161"/>
      <c r="M485" s="157"/>
      <c r="N485" s="239"/>
      <c r="X485" s="162"/>
      <c r="AT485" s="158" t="s">
        <v>149</v>
      </c>
      <c r="AU485" s="158" t="s">
        <v>84</v>
      </c>
      <c r="AV485" s="14" t="s">
        <v>147</v>
      </c>
      <c r="AW485" s="14" t="s">
        <v>4</v>
      </c>
      <c r="AX485" s="14" t="s">
        <v>82</v>
      </c>
      <c r="AY485" s="158" t="s">
        <v>140</v>
      </c>
    </row>
    <row r="486" spans="2:65" s="1" customFormat="1" ht="24.15" customHeight="1">
      <c r="B486" s="130"/>
      <c r="C486" s="131" t="s">
        <v>574</v>
      </c>
      <c r="D486" s="131" t="s">
        <v>143</v>
      </c>
      <c r="E486" s="132" t="s">
        <v>575</v>
      </c>
      <c r="F486" s="133" t="s">
        <v>576</v>
      </c>
      <c r="G486" s="134" t="s">
        <v>231</v>
      </c>
      <c r="H486" s="135">
        <v>0.32800000000000001</v>
      </c>
      <c r="I486" s="136"/>
      <c r="J486" s="136"/>
      <c r="K486" s="137">
        <f>ROUND(P486*H486,2)</f>
        <v>0</v>
      </c>
      <c r="L486" s="138"/>
      <c r="M486" s="32"/>
      <c r="N486" s="236" t="s">
        <v>1</v>
      </c>
      <c r="O486" s="139" t="s">
        <v>37</v>
      </c>
      <c r="P486" s="140">
        <f>I486+J486</f>
        <v>0</v>
      </c>
      <c r="Q486" s="140">
        <f>ROUND(I486*H486,2)</f>
        <v>0</v>
      </c>
      <c r="R486" s="140">
        <f>ROUND(J486*H486,2)</f>
        <v>0</v>
      </c>
      <c r="T486" s="141">
        <f>S486*H486</f>
        <v>0</v>
      </c>
      <c r="U486" s="141">
        <v>0</v>
      </c>
      <c r="V486" s="141">
        <f>U486*H486</f>
        <v>0</v>
      </c>
      <c r="W486" s="141">
        <v>0</v>
      </c>
      <c r="X486" s="142">
        <f>W486*H486</f>
        <v>0</v>
      </c>
      <c r="AR486" s="143" t="s">
        <v>246</v>
      </c>
      <c r="AT486" s="143" t="s">
        <v>143</v>
      </c>
      <c r="AU486" s="143" t="s">
        <v>84</v>
      </c>
      <c r="AY486" s="17" t="s">
        <v>140</v>
      </c>
      <c r="BE486" s="144">
        <f>IF(O486="základní",K486,0)</f>
        <v>0</v>
      </c>
      <c r="BF486" s="144">
        <f>IF(O486="snížená",K486,0)</f>
        <v>0</v>
      </c>
      <c r="BG486" s="144">
        <f>IF(O486="zákl. přenesená",K486,0)</f>
        <v>0</v>
      </c>
      <c r="BH486" s="144">
        <f>IF(O486="sníž. přenesená",K486,0)</f>
        <v>0</v>
      </c>
      <c r="BI486" s="144">
        <f>IF(O486="nulová",K486,0)</f>
        <v>0</v>
      </c>
      <c r="BJ486" s="17" t="s">
        <v>82</v>
      </c>
      <c r="BK486" s="144">
        <f>ROUND(P486*H486,2)</f>
        <v>0</v>
      </c>
      <c r="BL486" s="17" t="s">
        <v>246</v>
      </c>
      <c r="BM486" s="143" t="s">
        <v>577</v>
      </c>
    </row>
    <row r="487" spans="2:65" s="1" customFormat="1">
      <c r="B487" s="32"/>
      <c r="D487" s="163" t="s">
        <v>172</v>
      </c>
      <c r="F487" s="164" t="s">
        <v>578</v>
      </c>
      <c r="I487" s="165"/>
      <c r="J487" s="165"/>
      <c r="M487" s="32"/>
      <c r="N487" s="240"/>
      <c r="X487" s="56"/>
      <c r="AT487" s="17" t="s">
        <v>172</v>
      </c>
      <c r="AU487" s="17" t="s">
        <v>84</v>
      </c>
    </row>
    <row r="488" spans="2:65" s="11" customFormat="1" ht="22.8" customHeight="1">
      <c r="B488" s="118"/>
      <c r="D488" s="119" t="s">
        <v>73</v>
      </c>
      <c r="E488" s="128" t="s">
        <v>579</v>
      </c>
      <c r="F488" s="128" t="s">
        <v>580</v>
      </c>
      <c r="I488" s="121"/>
      <c r="J488" s="121"/>
      <c r="K488" s="129">
        <f>BK488</f>
        <v>0</v>
      </c>
      <c r="M488" s="118"/>
      <c r="N488" s="235"/>
      <c r="Q488" s="123">
        <f>SUM(Q489:Q501)</f>
        <v>0</v>
      </c>
      <c r="R488" s="123">
        <f>SUM(R489:R501)</f>
        <v>0</v>
      </c>
      <c r="T488" s="124">
        <f>SUM(T489:T501)</f>
        <v>0</v>
      </c>
      <c r="V488" s="124">
        <f>SUM(V489:V501)</f>
        <v>7.515E-3</v>
      </c>
      <c r="X488" s="125">
        <f>SUM(X489:X501)</f>
        <v>0.82234879999999988</v>
      </c>
      <c r="AR488" s="119" t="s">
        <v>84</v>
      </c>
      <c r="AT488" s="126" t="s">
        <v>73</v>
      </c>
      <c r="AU488" s="126" t="s">
        <v>82</v>
      </c>
      <c r="AY488" s="119" t="s">
        <v>140</v>
      </c>
      <c r="BK488" s="127">
        <f>SUM(BK489:BK501)</f>
        <v>0</v>
      </c>
    </row>
    <row r="489" spans="2:65" s="1" customFormat="1" ht="16.5" customHeight="1">
      <c r="B489" s="130"/>
      <c r="C489" s="131" t="s">
        <v>581</v>
      </c>
      <c r="D489" s="131" t="s">
        <v>143</v>
      </c>
      <c r="E489" s="132" t="s">
        <v>582</v>
      </c>
      <c r="F489" s="133" t="s">
        <v>583</v>
      </c>
      <c r="G489" s="134" t="s">
        <v>155</v>
      </c>
      <c r="H489" s="135">
        <v>23.295999999999999</v>
      </c>
      <c r="I489" s="136"/>
      <c r="J489" s="136"/>
      <c r="K489" s="137">
        <f>ROUND(P489*H489,2)</f>
        <v>0</v>
      </c>
      <c r="L489" s="138"/>
      <c r="M489" s="32"/>
      <c r="N489" s="236" t="s">
        <v>1</v>
      </c>
      <c r="O489" s="139" t="s">
        <v>37</v>
      </c>
      <c r="P489" s="140">
        <f>I489+J489</f>
        <v>0</v>
      </c>
      <c r="Q489" s="140">
        <f>ROUND(I489*H489,2)</f>
        <v>0</v>
      </c>
      <c r="R489" s="140">
        <f>ROUND(J489*H489,2)</f>
        <v>0</v>
      </c>
      <c r="T489" s="141">
        <f>S489*H489</f>
        <v>0</v>
      </c>
      <c r="U489" s="141">
        <v>0</v>
      </c>
      <c r="V489" s="141">
        <f>U489*H489</f>
        <v>0</v>
      </c>
      <c r="W489" s="141">
        <v>3.5299999999999998E-2</v>
      </c>
      <c r="X489" s="142">
        <f>W489*H489</f>
        <v>0.82234879999999988</v>
      </c>
      <c r="AR489" s="143" t="s">
        <v>246</v>
      </c>
      <c r="AT489" s="143" t="s">
        <v>143</v>
      </c>
      <c r="AU489" s="143" t="s">
        <v>84</v>
      </c>
      <c r="AY489" s="17" t="s">
        <v>140</v>
      </c>
      <c r="BE489" s="144">
        <f>IF(O489="základní",K489,0)</f>
        <v>0</v>
      </c>
      <c r="BF489" s="144">
        <f>IF(O489="snížená",K489,0)</f>
        <v>0</v>
      </c>
      <c r="BG489" s="144">
        <f>IF(O489="zákl. přenesená",K489,0)</f>
        <v>0</v>
      </c>
      <c r="BH489" s="144">
        <f>IF(O489="sníž. přenesená",K489,0)</f>
        <v>0</v>
      </c>
      <c r="BI489" s="144">
        <f>IF(O489="nulová",K489,0)</f>
        <v>0</v>
      </c>
      <c r="BJ489" s="17" t="s">
        <v>82</v>
      </c>
      <c r="BK489" s="144">
        <f>ROUND(P489*H489,2)</f>
        <v>0</v>
      </c>
      <c r="BL489" s="17" t="s">
        <v>246</v>
      </c>
      <c r="BM489" s="143" t="s">
        <v>584</v>
      </c>
    </row>
    <row r="490" spans="2:65" s="1" customFormat="1">
      <c r="B490" s="32"/>
      <c r="D490" s="163" t="s">
        <v>172</v>
      </c>
      <c r="F490" s="164" t="s">
        <v>585</v>
      </c>
      <c r="I490" s="165"/>
      <c r="J490" s="165"/>
      <c r="M490" s="32"/>
      <c r="N490" s="240"/>
      <c r="X490" s="56"/>
      <c r="AT490" s="17" t="s">
        <v>172</v>
      </c>
      <c r="AU490" s="17" t="s">
        <v>84</v>
      </c>
    </row>
    <row r="491" spans="2:65" s="12" customFormat="1">
      <c r="B491" s="145"/>
      <c r="D491" s="146" t="s">
        <v>149</v>
      </c>
      <c r="E491" s="147" t="s">
        <v>1</v>
      </c>
      <c r="F491" s="148" t="s">
        <v>586</v>
      </c>
      <c r="H491" s="147" t="s">
        <v>1</v>
      </c>
      <c r="I491" s="149"/>
      <c r="J491" s="149"/>
      <c r="M491" s="145"/>
      <c r="N491" s="237"/>
      <c r="X491" s="150"/>
      <c r="AT491" s="147" t="s">
        <v>149</v>
      </c>
      <c r="AU491" s="147" t="s">
        <v>84</v>
      </c>
      <c r="AV491" s="12" t="s">
        <v>82</v>
      </c>
      <c r="AW491" s="12" t="s">
        <v>4</v>
      </c>
      <c r="AX491" s="12" t="s">
        <v>74</v>
      </c>
      <c r="AY491" s="147" t="s">
        <v>140</v>
      </c>
    </row>
    <row r="492" spans="2:65" s="13" customFormat="1">
      <c r="B492" s="151"/>
      <c r="D492" s="146" t="s">
        <v>149</v>
      </c>
      <c r="E492" s="152" t="s">
        <v>1</v>
      </c>
      <c r="F492" s="153" t="s">
        <v>587</v>
      </c>
      <c r="H492" s="154">
        <v>21.04</v>
      </c>
      <c r="I492" s="155"/>
      <c r="J492" s="155"/>
      <c r="M492" s="151"/>
      <c r="N492" s="238"/>
      <c r="X492" s="156"/>
      <c r="AT492" s="152" t="s">
        <v>149</v>
      </c>
      <c r="AU492" s="152" t="s">
        <v>84</v>
      </c>
      <c r="AV492" s="13" t="s">
        <v>84</v>
      </c>
      <c r="AW492" s="13" t="s">
        <v>4</v>
      </c>
      <c r="AX492" s="13" t="s">
        <v>74</v>
      </c>
      <c r="AY492" s="152" t="s">
        <v>140</v>
      </c>
    </row>
    <row r="493" spans="2:65" s="12" customFormat="1">
      <c r="B493" s="145"/>
      <c r="D493" s="146" t="s">
        <v>149</v>
      </c>
      <c r="E493" s="147" t="s">
        <v>1</v>
      </c>
      <c r="F493" s="148" t="s">
        <v>373</v>
      </c>
      <c r="H493" s="147" t="s">
        <v>1</v>
      </c>
      <c r="I493" s="149"/>
      <c r="J493" s="149"/>
      <c r="M493" s="145"/>
      <c r="N493" s="237"/>
      <c r="X493" s="150"/>
      <c r="AT493" s="147" t="s">
        <v>149</v>
      </c>
      <c r="AU493" s="147" t="s">
        <v>84</v>
      </c>
      <c r="AV493" s="12" t="s">
        <v>82</v>
      </c>
      <c r="AW493" s="12" t="s">
        <v>4</v>
      </c>
      <c r="AX493" s="12" t="s">
        <v>74</v>
      </c>
      <c r="AY493" s="147" t="s">
        <v>140</v>
      </c>
    </row>
    <row r="494" spans="2:65" s="13" customFormat="1">
      <c r="B494" s="151"/>
      <c r="D494" s="146" t="s">
        <v>149</v>
      </c>
      <c r="E494" s="152" t="s">
        <v>1</v>
      </c>
      <c r="F494" s="153" t="s">
        <v>374</v>
      </c>
      <c r="H494" s="154">
        <v>2.2559999999999998</v>
      </c>
      <c r="I494" s="155"/>
      <c r="J494" s="155"/>
      <c r="M494" s="151"/>
      <c r="N494" s="238"/>
      <c r="X494" s="156"/>
      <c r="AT494" s="152" t="s">
        <v>149</v>
      </c>
      <c r="AU494" s="152" t="s">
        <v>84</v>
      </c>
      <c r="AV494" s="13" t="s">
        <v>84</v>
      </c>
      <c r="AW494" s="13" t="s">
        <v>4</v>
      </c>
      <c r="AX494" s="13" t="s">
        <v>74</v>
      </c>
      <c r="AY494" s="152" t="s">
        <v>140</v>
      </c>
    </row>
    <row r="495" spans="2:65" s="14" customFormat="1">
      <c r="B495" s="157"/>
      <c r="D495" s="146" t="s">
        <v>149</v>
      </c>
      <c r="E495" s="158" t="s">
        <v>1</v>
      </c>
      <c r="F495" s="159" t="s">
        <v>152</v>
      </c>
      <c r="H495" s="160">
        <v>23.295999999999999</v>
      </c>
      <c r="I495" s="161"/>
      <c r="J495" s="161"/>
      <c r="M495" s="157"/>
      <c r="N495" s="239"/>
      <c r="X495" s="162"/>
      <c r="AT495" s="158" t="s">
        <v>149</v>
      </c>
      <c r="AU495" s="158" t="s">
        <v>84</v>
      </c>
      <c r="AV495" s="14" t="s">
        <v>147</v>
      </c>
      <c r="AW495" s="14" t="s">
        <v>4</v>
      </c>
      <c r="AX495" s="14" t="s">
        <v>82</v>
      </c>
      <c r="AY495" s="158" t="s">
        <v>140</v>
      </c>
    </row>
    <row r="496" spans="2:65" s="1" customFormat="1" ht="16.5" customHeight="1">
      <c r="B496" s="130"/>
      <c r="C496" s="131" t="s">
        <v>588</v>
      </c>
      <c r="D496" s="131" t="s">
        <v>143</v>
      </c>
      <c r="E496" s="132" t="s">
        <v>589</v>
      </c>
      <c r="F496" s="133" t="s">
        <v>590</v>
      </c>
      <c r="G496" s="134" t="s">
        <v>155</v>
      </c>
      <c r="H496" s="135">
        <v>5.01</v>
      </c>
      <c r="I496" s="136"/>
      <c r="J496" s="136"/>
      <c r="K496" s="137">
        <f>ROUND(P496*H496,2)</f>
        <v>0</v>
      </c>
      <c r="L496" s="138"/>
      <c r="M496" s="32"/>
      <c r="N496" s="236" t="s">
        <v>1</v>
      </c>
      <c r="O496" s="139" t="s">
        <v>37</v>
      </c>
      <c r="P496" s="140">
        <f>I496+J496</f>
        <v>0</v>
      </c>
      <c r="Q496" s="140">
        <f>ROUND(I496*H496,2)</f>
        <v>0</v>
      </c>
      <c r="R496" s="140">
        <f>ROUND(J496*H496,2)</f>
        <v>0</v>
      </c>
      <c r="T496" s="141">
        <f>S496*H496</f>
        <v>0</v>
      </c>
      <c r="U496" s="141">
        <v>1.5E-3</v>
      </c>
      <c r="V496" s="141">
        <f>U496*H496</f>
        <v>7.515E-3</v>
      </c>
      <c r="W496" s="141">
        <v>0</v>
      </c>
      <c r="X496" s="142">
        <f>W496*H496</f>
        <v>0</v>
      </c>
      <c r="AR496" s="143" t="s">
        <v>246</v>
      </c>
      <c r="AT496" s="143" t="s">
        <v>143</v>
      </c>
      <c r="AU496" s="143" t="s">
        <v>84</v>
      </c>
      <c r="AY496" s="17" t="s">
        <v>140</v>
      </c>
      <c r="BE496" s="144">
        <f>IF(O496="základní",K496,0)</f>
        <v>0</v>
      </c>
      <c r="BF496" s="144">
        <f>IF(O496="snížená",K496,0)</f>
        <v>0</v>
      </c>
      <c r="BG496" s="144">
        <f>IF(O496="zákl. přenesená",K496,0)</f>
        <v>0</v>
      </c>
      <c r="BH496" s="144">
        <f>IF(O496="sníž. přenesená",K496,0)</f>
        <v>0</v>
      </c>
      <c r="BI496" s="144">
        <f>IF(O496="nulová",K496,0)</f>
        <v>0</v>
      </c>
      <c r="BJ496" s="17" t="s">
        <v>82</v>
      </c>
      <c r="BK496" s="144">
        <f>ROUND(P496*H496,2)</f>
        <v>0</v>
      </c>
      <c r="BL496" s="17" t="s">
        <v>246</v>
      </c>
      <c r="BM496" s="143" t="s">
        <v>591</v>
      </c>
    </row>
    <row r="497" spans="2:65" s="12" customFormat="1">
      <c r="B497" s="145"/>
      <c r="D497" s="146" t="s">
        <v>149</v>
      </c>
      <c r="E497" s="147" t="s">
        <v>1</v>
      </c>
      <c r="F497" s="148" t="s">
        <v>592</v>
      </c>
      <c r="H497" s="147" t="s">
        <v>1</v>
      </c>
      <c r="I497" s="149"/>
      <c r="J497" s="149"/>
      <c r="M497" s="145"/>
      <c r="N497" s="237"/>
      <c r="X497" s="150"/>
      <c r="AT497" s="147" t="s">
        <v>149</v>
      </c>
      <c r="AU497" s="147" t="s">
        <v>84</v>
      </c>
      <c r="AV497" s="12" t="s">
        <v>82</v>
      </c>
      <c r="AW497" s="12" t="s">
        <v>4</v>
      </c>
      <c r="AX497" s="12" t="s">
        <v>74</v>
      </c>
      <c r="AY497" s="147" t="s">
        <v>140</v>
      </c>
    </row>
    <row r="498" spans="2:65" s="13" customFormat="1">
      <c r="B498" s="151"/>
      <c r="D498" s="146" t="s">
        <v>149</v>
      </c>
      <c r="E498" s="152" t="s">
        <v>1</v>
      </c>
      <c r="F498" s="153" t="s">
        <v>593</v>
      </c>
      <c r="H498" s="154">
        <v>5.01</v>
      </c>
      <c r="I498" s="155"/>
      <c r="J498" s="155"/>
      <c r="M498" s="151"/>
      <c r="N498" s="238"/>
      <c r="X498" s="156"/>
      <c r="AT498" s="152" t="s">
        <v>149</v>
      </c>
      <c r="AU498" s="152" t="s">
        <v>84</v>
      </c>
      <c r="AV498" s="13" t="s">
        <v>84</v>
      </c>
      <c r="AW498" s="13" t="s">
        <v>4</v>
      </c>
      <c r="AX498" s="13" t="s">
        <v>74</v>
      </c>
      <c r="AY498" s="152" t="s">
        <v>140</v>
      </c>
    </row>
    <row r="499" spans="2:65" s="14" customFormat="1">
      <c r="B499" s="157"/>
      <c r="D499" s="146" t="s">
        <v>149</v>
      </c>
      <c r="E499" s="158" t="s">
        <v>1</v>
      </c>
      <c r="F499" s="159" t="s">
        <v>152</v>
      </c>
      <c r="H499" s="160">
        <v>5.01</v>
      </c>
      <c r="I499" s="161"/>
      <c r="J499" s="161"/>
      <c r="M499" s="157"/>
      <c r="N499" s="239"/>
      <c r="X499" s="162"/>
      <c r="AT499" s="158" t="s">
        <v>149</v>
      </c>
      <c r="AU499" s="158" t="s">
        <v>84</v>
      </c>
      <c r="AV499" s="14" t="s">
        <v>147</v>
      </c>
      <c r="AW499" s="14" t="s">
        <v>4</v>
      </c>
      <c r="AX499" s="14" t="s">
        <v>82</v>
      </c>
      <c r="AY499" s="158" t="s">
        <v>140</v>
      </c>
    </row>
    <row r="500" spans="2:65" s="1" customFormat="1" ht="24.15" customHeight="1">
      <c r="B500" s="130"/>
      <c r="C500" s="131" t="s">
        <v>594</v>
      </c>
      <c r="D500" s="131" t="s">
        <v>143</v>
      </c>
      <c r="E500" s="132" t="s">
        <v>595</v>
      </c>
      <c r="F500" s="133" t="s">
        <v>596</v>
      </c>
      <c r="G500" s="134" t="s">
        <v>231</v>
      </c>
      <c r="H500" s="135">
        <v>8.0000000000000002E-3</v>
      </c>
      <c r="I500" s="136"/>
      <c r="J500" s="136"/>
      <c r="K500" s="137">
        <f>ROUND(P500*H500,2)</f>
        <v>0</v>
      </c>
      <c r="L500" s="138"/>
      <c r="M500" s="32"/>
      <c r="N500" s="236" t="s">
        <v>1</v>
      </c>
      <c r="O500" s="139" t="s">
        <v>37</v>
      </c>
      <c r="P500" s="140">
        <f>I500+J500</f>
        <v>0</v>
      </c>
      <c r="Q500" s="140">
        <f>ROUND(I500*H500,2)</f>
        <v>0</v>
      </c>
      <c r="R500" s="140">
        <f>ROUND(J500*H500,2)</f>
        <v>0</v>
      </c>
      <c r="T500" s="141">
        <f>S500*H500</f>
        <v>0</v>
      </c>
      <c r="U500" s="141">
        <v>0</v>
      </c>
      <c r="V500" s="141">
        <f>U500*H500</f>
        <v>0</v>
      </c>
      <c r="W500" s="141">
        <v>0</v>
      </c>
      <c r="X500" s="142">
        <f>W500*H500</f>
        <v>0</v>
      </c>
      <c r="AR500" s="143" t="s">
        <v>246</v>
      </c>
      <c r="AT500" s="143" t="s">
        <v>143</v>
      </c>
      <c r="AU500" s="143" t="s">
        <v>84</v>
      </c>
      <c r="AY500" s="17" t="s">
        <v>140</v>
      </c>
      <c r="BE500" s="144">
        <f>IF(O500="základní",K500,0)</f>
        <v>0</v>
      </c>
      <c r="BF500" s="144">
        <f>IF(O500="snížená",K500,0)</f>
        <v>0</v>
      </c>
      <c r="BG500" s="144">
        <f>IF(O500="zákl. přenesená",K500,0)</f>
        <v>0</v>
      </c>
      <c r="BH500" s="144">
        <f>IF(O500="sníž. přenesená",K500,0)</f>
        <v>0</v>
      </c>
      <c r="BI500" s="144">
        <f>IF(O500="nulová",K500,0)</f>
        <v>0</v>
      </c>
      <c r="BJ500" s="17" t="s">
        <v>82</v>
      </c>
      <c r="BK500" s="144">
        <f>ROUND(P500*H500,2)</f>
        <v>0</v>
      </c>
      <c r="BL500" s="17" t="s">
        <v>246</v>
      </c>
      <c r="BM500" s="143" t="s">
        <v>597</v>
      </c>
    </row>
    <row r="501" spans="2:65" s="1" customFormat="1">
      <c r="B501" s="32"/>
      <c r="D501" s="163" t="s">
        <v>172</v>
      </c>
      <c r="F501" s="164" t="s">
        <v>598</v>
      </c>
      <c r="I501" s="165"/>
      <c r="J501" s="165"/>
      <c r="M501" s="32"/>
      <c r="N501" s="240"/>
      <c r="X501" s="56"/>
      <c r="AT501" s="17" t="s">
        <v>172</v>
      </c>
      <c r="AU501" s="17" t="s">
        <v>84</v>
      </c>
    </row>
    <row r="502" spans="2:65" s="11" customFormat="1" ht="22.8" customHeight="1">
      <c r="B502" s="118"/>
      <c r="D502" s="119" t="s">
        <v>73</v>
      </c>
      <c r="E502" s="128" t="s">
        <v>599</v>
      </c>
      <c r="F502" s="128" t="s">
        <v>600</v>
      </c>
      <c r="I502" s="121"/>
      <c r="J502" s="121"/>
      <c r="K502" s="129">
        <f>BK502</f>
        <v>0</v>
      </c>
      <c r="M502" s="118"/>
      <c r="N502" s="235"/>
      <c r="Q502" s="123">
        <f>SUM(Q503:Q534)</f>
        <v>0</v>
      </c>
      <c r="R502" s="123">
        <f>SUM(R503:R534)</f>
        <v>0</v>
      </c>
      <c r="T502" s="124">
        <f>SUM(T503:T534)</f>
        <v>0</v>
      </c>
      <c r="V502" s="124">
        <f>SUM(V503:V534)</f>
        <v>0.16171000000000002</v>
      </c>
      <c r="X502" s="125">
        <f>SUM(X503:X534)</f>
        <v>0</v>
      </c>
      <c r="AR502" s="119" t="s">
        <v>84</v>
      </c>
      <c r="AT502" s="126" t="s">
        <v>73</v>
      </c>
      <c r="AU502" s="126" t="s">
        <v>82</v>
      </c>
      <c r="AY502" s="119" t="s">
        <v>140</v>
      </c>
      <c r="BK502" s="127">
        <f>SUM(BK503:BK534)</f>
        <v>0</v>
      </c>
    </row>
    <row r="503" spans="2:65" s="1" customFormat="1" ht="24.15" customHeight="1">
      <c r="B503" s="130"/>
      <c r="C503" s="131" t="s">
        <v>601</v>
      </c>
      <c r="D503" s="131" t="s">
        <v>143</v>
      </c>
      <c r="E503" s="132" t="s">
        <v>602</v>
      </c>
      <c r="F503" s="133" t="s">
        <v>603</v>
      </c>
      <c r="G503" s="134" t="s">
        <v>238</v>
      </c>
      <c r="H503" s="135">
        <v>20</v>
      </c>
      <c r="I503" s="136"/>
      <c r="J503" s="136"/>
      <c r="K503" s="137">
        <f>ROUND(P503*H503,2)</f>
        <v>0</v>
      </c>
      <c r="L503" s="138"/>
      <c r="M503" s="32"/>
      <c r="N503" s="236"/>
      <c r="O503" s="139" t="s">
        <v>37</v>
      </c>
      <c r="P503" s="140">
        <f>I503+J503</f>
        <v>0</v>
      </c>
      <c r="Q503" s="140">
        <f>ROUND(I503*H503,2)</f>
        <v>0</v>
      </c>
      <c r="R503" s="140">
        <f>ROUND(J503*H503,2)</f>
        <v>0</v>
      </c>
      <c r="T503" s="141">
        <f>S503*H503</f>
        <v>0</v>
      </c>
      <c r="U503" s="141">
        <v>7.5700000000000003E-3</v>
      </c>
      <c r="V503" s="141">
        <f>U503*H503</f>
        <v>0.15140000000000001</v>
      </c>
      <c r="W503" s="141">
        <v>0</v>
      </c>
      <c r="X503" s="142">
        <f>W503*H503</f>
        <v>0</v>
      </c>
      <c r="AR503" s="143" t="s">
        <v>246</v>
      </c>
      <c r="AT503" s="143" t="s">
        <v>143</v>
      </c>
      <c r="AU503" s="143" t="s">
        <v>84</v>
      </c>
      <c r="AY503" s="17" t="s">
        <v>140</v>
      </c>
      <c r="BE503" s="144">
        <f>IF(O503="základní",K503,0)</f>
        <v>0</v>
      </c>
      <c r="BF503" s="144">
        <f>IF(O503="snížená",K503,0)</f>
        <v>0</v>
      </c>
      <c r="BG503" s="144">
        <f>IF(O503="zákl. přenesená",K503,0)</f>
        <v>0</v>
      </c>
      <c r="BH503" s="144">
        <f>IF(O503="sníž. přenesená",K503,0)</f>
        <v>0</v>
      </c>
      <c r="BI503" s="144">
        <f>IF(O503="nulová",K503,0)</f>
        <v>0</v>
      </c>
      <c r="BJ503" s="17" t="s">
        <v>82</v>
      </c>
      <c r="BK503" s="144">
        <f>ROUND(P503*H503,2)</f>
        <v>0</v>
      </c>
      <c r="BL503" s="17" t="s">
        <v>246</v>
      </c>
      <c r="BM503" s="143" t="s">
        <v>604</v>
      </c>
    </row>
    <row r="504" spans="2:65" s="1" customFormat="1">
      <c r="B504" s="32"/>
      <c r="D504" s="163" t="s">
        <v>172</v>
      </c>
      <c r="F504" s="164" t="s">
        <v>605</v>
      </c>
      <c r="I504" s="165"/>
      <c r="J504" s="165"/>
      <c r="M504" s="32"/>
      <c r="N504" s="240"/>
      <c r="X504" s="56"/>
      <c r="AT504" s="17" t="s">
        <v>172</v>
      </c>
      <c r="AU504" s="17" t="s">
        <v>84</v>
      </c>
    </row>
    <row r="505" spans="2:65" s="12" customFormat="1" ht="20.399999999999999">
      <c r="B505" s="145"/>
      <c r="D505" s="146" t="s">
        <v>149</v>
      </c>
      <c r="E505" s="147" t="s">
        <v>1</v>
      </c>
      <c r="F505" s="148" t="s">
        <v>606</v>
      </c>
      <c r="H505" s="147" t="s">
        <v>1</v>
      </c>
      <c r="I505" s="149"/>
      <c r="J505" s="149"/>
      <c r="M505" s="145"/>
      <c r="N505" s="237"/>
      <c r="X505" s="150"/>
      <c r="AT505" s="147" t="s">
        <v>149</v>
      </c>
      <c r="AU505" s="147" t="s">
        <v>84</v>
      </c>
      <c r="AV505" s="12" t="s">
        <v>82</v>
      </c>
      <c r="AW505" s="12" t="s">
        <v>4</v>
      </c>
      <c r="AX505" s="12" t="s">
        <v>74</v>
      </c>
      <c r="AY505" s="147" t="s">
        <v>140</v>
      </c>
    </row>
    <row r="506" spans="2:65" s="12" customFormat="1">
      <c r="B506" s="145"/>
      <c r="D506" s="146" t="s">
        <v>149</v>
      </c>
      <c r="E506" s="147" t="s">
        <v>1</v>
      </c>
      <c r="F506" s="148" t="s">
        <v>607</v>
      </c>
      <c r="H506" s="147" t="s">
        <v>1</v>
      </c>
      <c r="I506" s="149"/>
      <c r="J506" s="149"/>
      <c r="M506" s="145"/>
      <c r="N506" s="237"/>
      <c r="X506" s="150"/>
      <c r="AT506" s="147" t="s">
        <v>149</v>
      </c>
      <c r="AU506" s="147" t="s">
        <v>84</v>
      </c>
      <c r="AV506" s="12" t="s">
        <v>82</v>
      </c>
      <c r="AW506" s="12" t="s">
        <v>4</v>
      </c>
      <c r="AX506" s="12" t="s">
        <v>74</v>
      </c>
      <c r="AY506" s="147" t="s">
        <v>140</v>
      </c>
    </row>
    <row r="507" spans="2:65" s="13" customFormat="1">
      <c r="B507" s="151"/>
      <c r="D507" s="146" t="s">
        <v>149</v>
      </c>
      <c r="E507" s="152" t="s">
        <v>1</v>
      </c>
      <c r="F507" s="153" t="s">
        <v>282</v>
      </c>
      <c r="H507" s="154">
        <v>20</v>
      </c>
      <c r="I507" s="155"/>
      <c r="J507" s="155"/>
      <c r="M507" s="151"/>
      <c r="N507" s="238"/>
      <c r="X507" s="156"/>
      <c r="AT507" s="152" t="s">
        <v>149</v>
      </c>
      <c r="AU507" s="152" t="s">
        <v>84</v>
      </c>
      <c r="AV507" s="13" t="s">
        <v>84</v>
      </c>
      <c r="AW507" s="13" t="s">
        <v>4</v>
      </c>
      <c r="AX507" s="13" t="s">
        <v>74</v>
      </c>
      <c r="AY507" s="152" t="s">
        <v>140</v>
      </c>
    </row>
    <row r="508" spans="2:65" s="14" customFormat="1">
      <c r="B508" s="157"/>
      <c r="D508" s="146" t="s">
        <v>149</v>
      </c>
      <c r="E508" s="158" t="s">
        <v>1</v>
      </c>
      <c r="F508" s="159" t="s">
        <v>152</v>
      </c>
      <c r="H508" s="160">
        <v>20</v>
      </c>
      <c r="I508" s="161"/>
      <c r="J508" s="161"/>
      <c r="M508" s="157"/>
      <c r="N508" s="239"/>
      <c r="X508" s="162"/>
      <c r="AT508" s="158" t="s">
        <v>149</v>
      </c>
      <c r="AU508" s="158" t="s">
        <v>84</v>
      </c>
      <c r="AV508" s="14" t="s">
        <v>147</v>
      </c>
      <c r="AW508" s="14" t="s">
        <v>4</v>
      </c>
      <c r="AX508" s="14" t="s">
        <v>82</v>
      </c>
      <c r="AY508" s="158" t="s">
        <v>140</v>
      </c>
    </row>
    <row r="509" spans="2:65" s="1" customFormat="1" ht="16.5" customHeight="1">
      <c r="B509" s="130"/>
      <c r="C509" s="131" t="s">
        <v>608</v>
      </c>
      <c r="D509" s="131" t="s">
        <v>143</v>
      </c>
      <c r="E509" s="132" t="s">
        <v>609</v>
      </c>
      <c r="F509" s="133" t="s">
        <v>610</v>
      </c>
      <c r="G509" s="134" t="s">
        <v>155</v>
      </c>
      <c r="H509" s="135">
        <v>1</v>
      </c>
      <c r="I509" s="136"/>
      <c r="J509" s="136"/>
      <c r="K509" s="137">
        <f>ROUND(P509*H509,2)</f>
        <v>0</v>
      </c>
      <c r="L509" s="138"/>
      <c r="M509" s="32"/>
      <c r="N509" s="236" t="s">
        <v>1</v>
      </c>
      <c r="O509" s="139" t="s">
        <v>37</v>
      </c>
      <c r="P509" s="140">
        <f>I509+J509</f>
        <v>0</v>
      </c>
      <c r="Q509" s="140">
        <f>ROUND(I509*H509,2)</f>
        <v>0</v>
      </c>
      <c r="R509" s="140">
        <f>ROUND(J509*H509,2)</f>
        <v>0</v>
      </c>
      <c r="T509" s="141">
        <f>S509*H509</f>
        <v>0</v>
      </c>
      <c r="U509" s="141">
        <v>5.0000000000000001E-3</v>
      </c>
      <c r="V509" s="141">
        <f>U509*H509</f>
        <v>5.0000000000000001E-3</v>
      </c>
      <c r="W509" s="141">
        <v>0</v>
      </c>
      <c r="X509" s="142">
        <f>W509*H509</f>
        <v>0</v>
      </c>
      <c r="AR509" s="143" t="s">
        <v>246</v>
      </c>
      <c r="AT509" s="143" t="s">
        <v>143</v>
      </c>
      <c r="AU509" s="143" t="s">
        <v>84</v>
      </c>
      <c r="AY509" s="17" t="s">
        <v>140</v>
      </c>
      <c r="BE509" s="144">
        <f>IF(O509="základní",K509,0)</f>
        <v>0</v>
      </c>
      <c r="BF509" s="144">
        <f>IF(O509="snížená",K509,0)</f>
        <v>0</v>
      </c>
      <c r="BG509" s="144">
        <f>IF(O509="zákl. přenesená",K509,0)</f>
        <v>0</v>
      </c>
      <c r="BH509" s="144">
        <f>IF(O509="sníž. přenesená",K509,0)</f>
        <v>0</v>
      </c>
      <c r="BI509" s="144">
        <f>IF(O509="nulová",K509,0)</f>
        <v>0</v>
      </c>
      <c r="BJ509" s="17" t="s">
        <v>82</v>
      </c>
      <c r="BK509" s="144">
        <f>ROUND(P509*H509,2)</f>
        <v>0</v>
      </c>
      <c r="BL509" s="17" t="s">
        <v>246</v>
      </c>
      <c r="BM509" s="143" t="s">
        <v>611</v>
      </c>
    </row>
    <row r="510" spans="2:65" s="1" customFormat="1">
      <c r="B510" s="32"/>
      <c r="D510" s="163" t="s">
        <v>172</v>
      </c>
      <c r="F510" s="164" t="s">
        <v>612</v>
      </c>
      <c r="I510" s="165"/>
      <c r="J510" s="165"/>
      <c r="M510" s="32"/>
      <c r="N510" s="240"/>
      <c r="X510" s="56"/>
      <c r="AT510" s="17" t="s">
        <v>172</v>
      </c>
      <c r="AU510" s="17" t="s">
        <v>84</v>
      </c>
    </row>
    <row r="511" spans="2:65" s="12" customFormat="1">
      <c r="B511" s="145"/>
      <c r="D511" s="146" t="s">
        <v>149</v>
      </c>
      <c r="E511" s="147" t="s">
        <v>1</v>
      </c>
      <c r="F511" s="148" t="s">
        <v>613</v>
      </c>
      <c r="H511" s="147" t="s">
        <v>1</v>
      </c>
      <c r="I511" s="149"/>
      <c r="J511" s="149"/>
      <c r="M511" s="145"/>
      <c r="N511" s="237"/>
      <c r="X511" s="150"/>
      <c r="AT511" s="147" t="s">
        <v>149</v>
      </c>
      <c r="AU511" s="147" t="s">
        <v>84</v>
      </c>
      <c r="AV511" s="12" t="s">
        <v>82</v>
      </c>
      <c r="AW511" s="12" t="s">
        <v>4</v>
      </c>
      <c r="AX511" s="12" t="s">
        <v>74</v>
      </c>
      <c r="AY511" s="147" t="s">
        <v>140</v>
      </c>
    </row>
    <row r="512" spans="2:65" s="12" customFormat="1" ht="30.6">
      <c r="B512" s="145"/>
      <c r="D512" s="146" t="s">
        <v>149</v>
      </c>
      <c r="E512" s="147" t="s">
        <v>1</v>
      </c>
      <c r="F512" s="148" t="s">
        <v>614</v>
      </c>
      <c r="H512" s="147" t="s">
        <v>1</v>
      </c>
      <c r="I512" s="149"/>
      <c r="J512" s="149"/>
      <c r="M512" s="145"/>
      <c r="N512" s="237"/>
      <c r="X512" s="150"/>
      <c r="AT512" s="147" t="s">
        <v>149</v>
      </c>
      <c r="AU512" s="147" t="s">
        <v>84</v>
      </c>
      <c r="AV512" s="12" t="s">
        <v>82</v>
      </c>
      <c r="AW512" s="12" t="s">
        <v>4</v>
      </c>
      <c r="AX512" s="12" t="s">
        <v>74</v>
      </c>
      <c r="AY512" s="147" t="s">
        <v>140</v>
      </c>
    </row>
    <row r="513" spans="2:65" s="13" customFormat="1">
      <c r="B513" s="151"/>
      <c r="D513" s="146" t="s">
        <v>149</v>
      </c>
      <c r="E513" s="152" t="s">
        <v>1</v>
      </c>
      <c r="F513" s="153" t="s">
        <v>82</v>
      </c>
      <c r="H513" s="154">
        <v>1</v>
      </c>
      <c r="I513" s="155"/>
      <c r="J513" s="155"/>
      <c r="M513" s="151"/>
      <c r="N513" s="238"/>
      <c r="X513" s="156"/>
      <c r="AT513" s="152" t="s">
        <v>149</v>
      </c>
      <c r="AU513" s="152" t="s">
        <v>84</v>
      </c>
      <c r="AV513" s="13" t="s">
        <v>84</v>
      </c>
      <c r="AW513" s="13" t="s">
        <v>4</v>
      </c>
      <c r="AX513" s="13" t="s">
        <v>74</v>
      </c>
      <c r="AY513" s="152" t="s">
        <v>140</v>
      </c>
    </row>
    <row r="514" spans="2:65" s="14" customFormat="1">
      <c r="B514" s="157"/>
      <c r="D514" s="146" t="s">
        <v>149</v>
      </c>
      <c r="E514" s="158" t="s">
        <v>1</v>
      </c>
      <c r="F514" s="159" t="s">
        <v>152</v>
      </c>
      <c r="H514" s="160">
        <v>1</v>
      </c>
      <c r="I514" s="161"/>
      <c r="J514" s="161"/>
      <c r="M514" s="157"/>
      <c r="N514" s="239"/>
      <c r="X514" s="162"/>
      <c r="AT514" s="158" t="s">
        <v>149</v>
      </c>
      <c r="AU514" s="158" t="s">
        <v>84</v>
      </c>
      <c r="AV514" s="14" t="s">
        <v>147</v>
      </c>
      <c r="AW514" s="14" t="s">
        <v>4</v>
      </c>
      <c r="AX514" s="14" t="s">
        <v>82</v>
      </c>
      <c r="AY514" s="158" t="s">
        <v>140</v>
      </c>
    </row>
    <row r="515" spans="2:65" s="1" customFormat="1" ht="16.5" customHeight="1">
      <c r="B515" s="130"/>
      <c r="C515" s="131" t="s">
        <v>615</v>
      </c>
      <c r="D515" s="131" t="s">
        <v>143</v>
      </c>
      <c r="E515" s="132" t="s">
        <v>616</v>
      </c>
      <c r="F515" s="133" t="s">
        <v>617</v>
      </c>
      <c r="G515" s="134" t="s">
        <v>155</v>
      </c>
      <c r="H515" s="135">
        <v>1</v>
      </c>
      <c r="I515" s="136"/>
      <c r="J515" s="136"/>
      <c r="K515" s="137">
        <f>ROUND(P515*H515,2)</f>
        <v>0</v>
      </c>
      <c r="L515" s="138"/>
      <c r="M515" s="32"/>
      <c r="N515" s="236" t="s">
        <v>1</v>
      </c>
      <c r="O515" s="139" t="s">
        <v>37</v>
      </c>
      <c r="P515" s="140">
        <f>I515+J515</f>
        <v>0</v>
      </c>
      <c r="Q515" s="140">
        <f>ROUND(I515*H515,2)</f>
        <v>0</v>
      </c>
      <c r="R515" s="140">
        <f>ROUND(J515*H515,2)</f>
        <v>0</v>
      </c>
      <c r="T515" s="141">
        <f>S515*H515</f>
        <v>0</v>
      </c>
      <c r="U515" s="141">
        <v>5.1000000000000004E-3</v>
      </c>
      <c r="V515" s="141">
        <f>U515*H515</f>
        <v>5.1000000000000004E-3</v>
      </c>
      <c r="W515" s="141">
        <v>0</v>
      </c>
      <c r="X515" s="142">
        <f>W515*H515</f>
        <v>0</v>
      </c>
      <c r="AR515" s="143" t="s">
        <v>246</v>
      </c>
      <c r="AT515" s="143" t="s">
        <v>143</v>
      </c>
      <c r="AU515" s="143" t="s">
        <v>84</v>
      </c>
      <c r="AY515" s="17" t="s">
        <v>140</v>
      </c>
      <c r="BE515" s="144">
        <f>IF(O515="základní",K515,0)</f>
        <v>0</v>
      </c>
      <c r="BF515" s="144">
        <f>IF(O515="snížená",K515,0)</f>
        <v>0</v>
      </c>
      <c r="BG515" s="144">
        <f>IF(O515="zákl. přenesená",K515,0)</f>
        <v>0</v>
      </c>
      <c r="BH515" s="144">
        <f>IF(O515="sníž. přenesená",K515,0)</f>
        <v>0</v>
      </c>
      <c r="BI515" s="144">
        <f>IF(O515="nulová",K515,0)</f>
        <v>0</v>
      </c>
      <c r="BJ515" s="17" t="s">
        <v>82</v>
      </c>
      <c r="BK515" s="144">
        <f>ROUND(P515*H515,2)</f>
        <v>0</v>
      </c>
      <c r="BL515" s="17" t="s">
        <v>246</v>
      </c>
      <c r="BM515" s="143" t="s">
        <v>618</v>
      </c>
    </row>
    <row r="516" spans="2:65" s="1" customFormat="1">
      <c r="B516" s="32"/>
      <c r="D516" s="163" t="s">
        <v>172</v>
      </c>
      <c r="F516" s="164" t="s">
        <v>619</v>
      </c>
      <c r="I516" s="165"/>
      <c r="J516" s="165"/>
      <c r="M516" s="32"/>
      <c r="N516" s="240"/>
      <c r="X516" s="56"/>
      <c r="AT516" s="17" t="s">
        <v>172</v>
      </c>
      <c r="AU516" s="17" t="s">
        <v>84</v>
      </c>
    </row>
    <row r="517" spans="2:65" s="12" customFormat="1">
      <c r="B517" s="145"/>
      <c r="D517" s="146" t="s">
        <v>149</v>
      </c>
      <c r="E517" s="147" t="s">
        <v>1</v>
      </c>
      <c r="F517" s="148" t="s">
        <v>613</v>
      </c>
      <c r="H517" s="147" t="s">
        <v>1</v>
      </c>
      <c r="I517" s="149"/>
      <c r="J517" s="149"/>
      <c r="M517" s="145"/>
      <c r="N517" s="237"/>
      <c r="X517" s="150"/>
      <c r="AT517" s="147" t="s">
        <v>149</v>
      </c>
      <c r="AU517" s="147" t="s">
        <v>84</v>
      </c>
      <c r="AV517" s="12" t="s">
        <v>82</v>
      </c>
      <c r="AW517" s="12" t="s">
        <v>4</v>
      </c>
      <c r="AX517" s="12" t="s">
        <v>74</v>
      </c>
      <c r="AY517" s="147" t="s">
        <v>140</v>
      </c>
    </row>
    <row r="518" spans="2:65" s="12" customFormat="1" ht="30.6">
      <c r="B518" s="145"/>
      <c r="D518" s="146" t="s">
        <v>149</v>
      </c>
      <c r="E518" s="147" t="s">
        <v>1</v>
      </c>
      <c r="F518" s="148" t="s">
        <v>614</v>
      </c>
      <c r="H518" s="147" t="s">
        <v>1</v>
      </c>
      <c r="I518" s="149"/>
      <c r="J518" s="149"/>
      <c r="M518" s="145"/>
      <c r="N518" s="237"/>
      <c r="X518" s="150"/>
      <c r="AT518" s="147" t="s">
        <v>149</v>
      </c>
      <c r="AU518" s="147" t="s">
        <v>84</v>
      </c>
      <c r="AV518" s="12" t="s">
        <v>82</v>
      </c>
      <c r="AW518" s="12" t="s">
        <v>4</v>
      </c>
      <c r="AX518" s="12" t="s">
        <v>74</v>
      </c>
      <c r="AY518" s="147" t="s">
        <v>140</v>
      </c>
    </row>
    <row r="519" spans="2:65" s="13" customFormat="1">
      <c r="B519" s="151"/>
      <c r="D519" s="146" t="s">
        <v>149</v>
      </c>
      <c r="E519" s="152" t="s">
        <v>1</v>
      </c>
      <c r="F519" s="153" t="s">
        <v>82</v>
      </c>
      <c r="H519" s="154">
        <v>1</v>
      </c>
      <c r="I519" s="155"/>
      <c r="J519" s="155"/>
      <c r="M519" s="151"/>
      <c r="N519" s="238"/>
      <c r="X519" s="156"/>
      <c r="AT519" s="152" t="s">
        <v>149</v>
      </c>
      <c r="AU519" s="152" t="s">
        <v>84</v>
      </c>
      <c r="AV519" s="13" t="s">
        <v>84</v>
      </c>
      <c r="AW519" s="13" t="s">
        <v>4</v>
      </c>
      <c r="AX519" s="13" t="s">
        <v>74</v>
      </c>
      <c r="AY519" s="152" t="s">
        <v>140</v>
      </c>
    </row>
    <row r="520" spans="2:65" s="14" customFormat="1">
      <c r="B520" s="157"/>
      <c r="D520" s="146" t="s">
        <v>149</v>
      </c>
      <c r="E520" s="158" t="s">
        <v>1</v>
      </c>
      <c r="F520" s="159" t="s">
        <v>152</v>
      </c>
      <c r="H520" s="160">
        <v>1</v>
      </c>
      <c r="I520" s="161"/>
      <c r="J520" s="161"/>
      <c r="M520" s="157"/>
      <c r="N520" s="239"/>
      <c r="X520" s="162"/>
      <c r="AT520" s="158" t="s">
        <v>149</v>
      </c>
      <c r="AU520" s="158" t="s">
        <v>84</v>
      </c>
      <c r="AV520" s="14" t="s">
        <v>147</v>
      </c>
      <c r="AW520" s="14" t="s">
        <v>4</v>
      </c>
      <c r="AX520" s="14" t="s">
        <v>82</v>
      </c>
      <c r="AY520" s="158" t="s">
        <v>140</v>
      </c>
    </row>
    <row r="521" spans="2:65" s="1" customFormat="1" ht="21.75" customHeight="1">
      <c r="B521" s="130"/>
      <c r="C521" s="131" t="s">
        <v>620</v>
      </c>
      <c r="D521" s="131" t="s">
        <v>143</v>
      </c>
      <c r="E521" s="132" t="s">
        <v>621</v>
      </c>
      <c r="F521" s="133" t="s">
        <v>622</v>
      </c>
      <c r="G521" s="134" t="s">
        <v>155</v>
      </c>
      <c r="H521" s="135">
        <v>1</v>
      </c>
      <c r="I521" s="136"/>
      <c r="J521" s="136"/>
      <c r="K521" s="137">
        <f>ROUND(P521*H521,2)</f>
        <v>0</v>
      </c>
      <c r="L521" s="138"/>
      <c r="M521" s="32"/>
      <c r="N521" s="236" t="s">
        <v>1</v>
      </c>
      <c r="O521" s="139" t="s">
        <v>37</v>
      </c>
      <c r="P521" s="140">
        <f>I521+J521</f>
        <v>0</v>
      </c>
      <c r="Q521" s="140">
        <f>ROUND(I521*H521,2)</f>
        <v>0</v>
      </c>
      <c r="R521" s="140">
        <f>ROUND(J521*H521,2)</f>
        <v>0</v>
      </c>
      <c r="T521" s="141">
        <f>S521*H521</f>
        <v>0</v>
      </c>
      <c r="U521" s="141">
        <v>6.0000000000000002E-5</v>
      </c>
      <c r="V521" s="141">
        <f>U521*H521</f>
        <v>6.0000000000000002E-5</v>
      </c>
      <c r="W521" s="141">
        <v>0</v>
      </c>
      <c r="X521" s="142">
        <f>W521*H521</f>
        <v>0</v>
      </c>
      <c r="AR521" s="143" t="s">
        <v>246</v>
      </c>
      <c r="AT521" s="143" t="s">
        <v>143</v>
      </c>
      <c r="AU521" s="143" t="s">
        <v>84</v>
      </c>
      <c r="AY521" s="17" t="s">
        <v>140</v>
      </c>
      <c r="BE521" s="144">
        <f>IF(O521="základní",K521,0)</f>
        <v>0</v>
      </c>
      <c r="BF521" s="144">
        <f>IF(O521="snížená",K521,0)</f>
        <v>0</v>
      </c>
      <c r="BG521" s="144">
        <f>IF(O521="zákl. přenesená",K521,0)</f>
        <v>0</v>
      </c>
      <c r="BH521" s="144">
        <f>IF(O521="sníž. přenesená",K521,0)</f>
        <v>0</v>
      </c>
      <c r="BI521" s="144">
        <f>IF(O521="nulová",K521,0)</f>
        <v>0</v>
      </c>
      <c r="BJ521" s="17" t="s">
        <v>82</v>
      </c>
      <c r="BK521" s="144">
        <f>ROUND(P521*H521,2)</f>
        <v>0</v>
      </c>
      <c r="BL521" s="17" t="s">
        <v>246</v>
      </c>
      <c r="BM521" s="143" t="s">
        <v>623</v>
      </c>
    </row>
    <row r="522" spans="2:65" s="1" customFormat="1">
      <c r="B522" s="32"/>
      <c r="D522" s="163" t="s">
        <v>172</v>
      </c>
      <c r="F522" s="164" t="s">
        <v>624</v>
      </c>
      <c r="I522" s="165"/>
      <c r="J522" s="165"/>
      <c r="M522" s="32"/>
      <c r="N522" s="240"/>
      <c r="X522" s="56"/>
      <c r="AT522" s="17" t="s">
        <v>172</v>
      </c>
      <c r="AU522" s="17" t="s">
        <v>84</v>
      </c>
    </row>
    <row r="523" spans="2:65" s="12" customFormat="1">
      <c r="B523" s="145"/>
      <c r="D523" s="146" t="s">
        <v>149</v>
      </c>
      <c r="E523" s="147" t="s">
        <v>1</v>
      </c>
      <c r="F523" s="148" t="s">
        <v>613</v>
      </c>
      <c r="H523" s="147" t="s">
        <v>1</v>
      </c>
      <c r="I523" s="149"/>
      <c r="J523" s="149"/>
      <c r="M523" s="145"/>
      <c r="N523" s="237"/>
      <c r="X523" s="150"/>
      <c r="AT523" s="147" t="s">
        <v>149</v>
      </c>
      <c r="AU523" s="147" t="s">
        <v>84</v>
      </c>
      <c r="AV523" s="12" t="s">
        <v>82</v>
      </c>
      <c r="AW523" s="12" t="s">
        <v>4</v>
      </c>
      <c r="AX523" s="12" t="s">
        <v>74</v>
      </c>
      <c r="AY523" s="147" t="s">
        <v>140</v>
      </c>
    </row>
    <row r="524" spans="2:65" s="12" customFormat="1" ht="30.6">
      <c r="B524" s="145"/>
      <c r="D524" s="146" t="s">
        <v>149</v>
      </c>
      <c r="E524" s="147" t="s">
        <v>1</v>
      </c>
      <c r="F524" s="148" t="s">
        <v>614</v>
      </c>
      <c r="H524" s="147" t="s">
        <v>1</v>
      </c>
      <c r="I524" s="149"/>
      <c r="J524" s="149"/>
      <c r="M524" s="145"/>
      <c r="N524" s="237"/>
      <c r="X524" s="150"/>
      <c r="AT524" s="147" t="s">
        <v>149</v>
      </c>
      <c r="AU524" s="147" t="s">
        <v>84</v>
      </c>
      <c r="AV524" s="12" t="s">
        <v>82</v>
      </c>
      <c r="AW524" s="12" t="s">
        <v>4</v>
      </c>
      <c r="AX524" s="12" t="s">
        <v>74</v>
      </c>
      <c r="AY524" s="147" t="s">
        <v>140</v>
      </c>
    </row>
    <row r="525" spans="2:65" s="13" customFormat="1">
      <c r="B525" s="151"/>
      <c r="D525" s="146" t="s">
        <v>149</v>
      </c>
      <c r="E525" s="152" t="s">
        <v>1</v>
      </c>
      <c r="F525" s="153" t="s">
        <v>82</v>
      </c>
      <c r="H525" s="154">
        <v>1</v>
      </c>
      <c r="I525" s="155"/>
      <c r="J525" s="155"/>
      <c r="M525" s="151"/>
      <c r="N525" s="238"/>
      <c r="X525" s="156"/>
      <c r="AT525" s="152" t="s">
        <v>149</v>
      </c>
      <c r="AU525" s="152" t="s">
        <v>84</v>
      </c>
      <c r="AV525" s="13" t="s">
        <v>84</v>
      </c>
      <c r="AW525" s="13" t="s">
        <v>4</v>
      </c>
      <c r="AX525" s="13" t="s">
        <v>74</v>
      </c>
      <c r="AY525" s="152" t="s">
        <v>140</v>
      </c>
    </row>
    <row r="526" spans="2:65" s="14" customFormat="1">
      <c r="B526" s="157"/>
      <c r="D526" s="146" t="s">
        <v>149</v>
      </c>
      <c r="E526" s="158" t="s">
        <v>1</v>
      </c>
      <c r="F526" s="159" t="s">
        <v>152</v>
      </c>
      <c r="H526" s="160">
        <v>1</v>
      </c>
      <c r="I526" s="161"/>
      <c r="J526" s="161"/>
      <c r="M526" s="157"/>
      <c r="N526" s="239"/>
      <c r="X526" s="162"/>
      <c r="AT526" s="158" t="s">
        <v>149</v>
      </c>
      <c r="AU526" s="158" t="s">
        <v>84</v>
      </c>
      <c r="AV526" s="14" t="s">
        <v>147</v>
      </c>
      <c r="AW526" s="14" t="s">
        <v>4</v>
      </c>
      <c r="AX526" s="14" t="s">
        <v>82</v>
      </c>
      <c r="AY526" s="158" t="s">
        <v>140</v>
      </c>
    </row>
    <row r="527" spans="2:65" s="1" customFormat="1" ht="16.5" customHeight="1">
      <c r="B527" s="130"/>
      <c r="C527" s="131" t="s">
        <v>625</v>
      </c>
      <c r="D527" s="131" t="s">
        <v>143</v>
      </c>
      <c r="E527" s="132" t="s">
        <v>626</v>
      </c>
      <c r="F527" s="133" t="s">
        <v>627</v>
      </c>
      <c r="G527" s="134" t="s">
        <v>155</v>
      </c>
      <c r="H527" s="135">
        <v>1</v>
      </c>
      <c r="I527" s="136"/>
      <c r="J527" s="136"/>
      <c r="K527" s="137">
        <f>ROUND(P527*H527,2)</f>
        <v>0</v>
      </c>
      <c r="L527" s="138"/>
      <c r="M527" s="32"/>
      <c r="N527" s="236" t="s">
        <v>1</v>
      </c>
      <c r="O527" s="139" t="s">
        <v>37</v>
      </c>
      <c r="P527" s="140">
        <f>I527+J527</f>
        <v>0</v>
      </c>
      <c r="Q527" s="140">
        <f>ROUND(I527*H527,2)</f>
        <v>0</v>
      </c>
      <c r="R527" s="140">
        <f>ROUND(J527*H527,2)</f>
        <v>0</v>
      </c>
      <c r="T527" s="141">
        <f>S527*H527</f>
        <v>0</v>
      </c>
      <c r="U527" s="141">
        <v>1.4999999999999999E-4</v>
      </c>
      <c r="V527" s="141">
        <f>U527*H527</f>
        <v>1.4999999999999999E-4</v>
      </c>
      <c r="W527" s="141">
        <v>0</v>
      </c>
      <c r="X527" s="142">
        <f>W527*H527</f>
        <v>0</v>
      </c>
      <c r="AR527" s="143" t="s">
        <v>246</v>
      </c>
      <c r="AT527" s="143" t="s">
        <v>143</v>
      </c>
      <c r="AU527" s="143" t="s">
        <v>84</v>
      </c>
      <c r="AY527" s="17" t="s">
        <v>140</v>
      </c>
      <c r="BE527" s="144">
        <f>IF(O527="základní",K527,0)</f>
        <v>0</v>
      </c>
      <c r="BF527" s="144">
        <f>IF(O527="snížená",K527,0)</f>
        <v>0</v>
      </c>
      <c r="BG527" s="144">
        <f>IF(O527="zákl. přenesená",K527,0)</f>
        <v>0</v>
      </c>
      <c r="BH527" s="144">
        <f>IF(O527="sníž. přenesená",K527,0)</f>
        <v>0</v>
      </c>
      <c r="BI527" s="144">
        <f>IF(O527="nulová",K527,0)</f>
        <v>0</v>
      </c>
      <c r="BJ527" s="17" t="s">
        <v>82</v>
      </c>
      <c r="BK527" s="144">
        <f>ROUND(P527*H527,2)</f>
        <v>0</v>
      </c>
      <c r="BL527" s="17" t="s">
        <v>246</v>
      </c>
      <c r="BM527" s="143" t="s">
        <v>628</v>
      </c>
    </row>
    <row r="528" spans="2:65" s="1" customFormat="1">
      <c r="B528" s="32"/>
      <c r="D528" s="163" t="s">
        <v>172</v>
      </c>
      <c r="F528" s="164" t="s">
        <v>629</v>
      </c>
      <c r="I528" s="165"/>
      <c r="J528" s="165"/>
      <c r="M528" s="32"/>
      <c r="N528" s="240"/>
      <c r="X528" s="56"/>
      <c r="AT528" s="17" t="s">
        <v>172</v>
      </c>
      <c r="AU528" s="17" t="s">
        <v>84</v>
      </c>
    </row>
    <row r="529" spans="2:65" s="12" customFormat="1">
      <c r="B529" s="145"/>
      <c r="D529" s="146" t="s">
        <v>149</v>
      </c>
      <c r="E529" s="147" t="s">
        <v>1</v>
      </c>
      <c r="F529" s="148" t="s">
        <v>613</v>
      </c>
      <c r="H529" s="147" t="s">
        <v>1</v>
      </c>
      <c r="I529" s="149"/>
      <c r="J529" s="149"/>
      <c r="M529" s="145"/>
      <c r="N529" s="237"/>
      <c r="X529" s="150"/>
      <c r="AT529" s="147" t="s">
        <v>149</v>
      </c>
      <c r="AU529" s="147" t="s">
        <v>84</v>
      </c>
      <c r="AV529" s="12" t="s">
        <v>82</v>
      </c>
      <c r="AW529" s="12" t="s">
        <v>4</v>
      </c>
      <c r="AX529" s="12" t="s">
        <v>74</v>
      </c>
      <c r="AY529" s="147" t="s">
        <v>140</v>
      </c>
    </row>
    <row r="530" spans="2:65" s="12" customFormat="1" ht="30.6">
      <c r="B530" s="145"/>
      <c r="D530" s="146" t="s">
        <v>149</v>
      </c>
      <c r="E530" s="147" t="s">
        <v>1</v>
      </c>
      <c r="F530" s="148" t="s">
        <v>614</v>
      </c>
      <c r="H530" s="147" t="s">
        <v>1</v>
      </c>
      <c r="I530" s="149"/>
      <c r="J530" s="149"/>
      <c r="M530" s="145"/>
      <c r="N530" s="237"/>
      <c r="X530" s="150"/>
      <c r="AT530" s="147" t="s">
        <v>149</v>
      </c>
      <c r="AU530" s="147" t="s">
        <v>84</v>
      </c>
      <c r="AV530" s="12" t="s">
        <v>82</v>
      </c>
      <c r="AW530" s="12" t="s">
        <v>4</v>
      </c>
      <c r="AX530" s="12" t="s">
        <v>74</v>
      </c>
      <c r="AY530" s="147" t="s">
        <v>140</v>
      </c>
    </row>
    <row r="531" spans="2:65" s="13" customFormat="1">
      <c r="B531" s="151"/>
      <c r="D531" s="146" t="s">
        <v>149</v>
      </c>
      <c r="E531" s="152" t="s">
        <v>1</v>
      </c>
      <c r="F531" s="153" t="s">
        <v>82</v>
      </c>
      <c r="H531" s="154">
        <v>1</v>
      </c>
      <c r="I531" s="155"/>
      <c r="J531" s="155"/>
      <c r="M531" s="151"/>
      <c r="N531" s="238"/>
      <c r="X531" s="156"/>
      <c r="AT531" s="152" t="s">
        <v>149</v>
      </c>
      <c r="AU531" s="152" t="s">
        <v>84</v>
      </c>
      <c r="AV531" s="13" t="s">
        <v>84</v>
      </c>
      <c r="AW531" s="13" t="s">
        <v>4</v>
      </c>
      <c r="AX531" s="13" t="s">
        <v>74</v>
      </c>
      <c r="AY531" s="152" t="s">
        <v>140</v>
      </c>
    </row>
    <row r="532" spans="2:65" s="14" customFormat="1">
      <c r="B532" s="157"/>
      <c r="D532" s="146" t="s">
        <v>149</v>
      </c>
      <c r="E532" s="158" t="s">
        <v>1</v>
      </c>
      <c r="F532" s="159" t="s">
        <v>152</v>
      </c>
      <c r="H532" s="160">
        <v>1</v>
      </c>
      <c r="I532" s="161"/>
      <c r="J532" s="161"/>
      <c r="M532" s="157"/>
      <c r="N532" s="239"/>
      <c r="X532" s="162"/>
      <c r="AT532" s="158" t="s">
        <v>149</v>
      </c>
      <c r="AU532" s="158" t="s">
        <v>84</v>
      </c>
      <c r="AV532" s="14" t="s">
        <v>147</v>
      </c>
      <c r="AW532" s="14" t="s">
        <v>4</v>
      </c>
      <c r="AX532" s="14" t="s">
        <v>82</v>
      </c>
      <c r="AY532" s="158" t="s">
        <v>140</v>
      </c>
    </row>
    <row r="533" spans="2:65" s="1" customFormat="1" ht="24.15" customHeight="1">
      <c r="B533" s="130"/>
      <c r="C533" s="131" t="s">
        <v>630</v>
      </c>
      <c r="D533" s="131" t="s">
        <v>143</v>
      </c>
      <c r="E533" s="132" t="s">
        <v>631</v>
      </c>
      <c r="F533" s="133" t="s">
        <v>632</v>
      </c>
      <c r="G533" s="134" t="s">
        <v>231</v>
      </c>
      <c r="H533" s="135">
        <v>0.16200000000000001</v>
      </c>
      <c r="I533" s="136"/>
      <c r="J533" s="136"/>
      <c r="K533" s="137">
        <f>ROUND(P533*H533,2)</f>
        <v>0</v>
      </c>
      <c r="L533" s="138"/>
      <c r="M533" s="32"/>
      <c r="N533" s="236" t="s">
        <v>1</v>
      </c>
      <c r="O533" s="139" t="s">
        <v>37</v>
      </c>
      <c r="P533" s="140">
        <f>I533+J533</f>
        <v>0</v>
      </c>
      <c r="Q533" s="140">
        <f>ROUND(I533*H533,2)</f>
        <v>0</v>
      </c>
      <c r="R533" s="140">
        <f>ROUND(J533*H533,2)</f>
        <v>0</v>
      </c>
      <c r="T533" s="141">
        <f>S533*H533</f>
        <v>0</v>
      </c>
      <c r="U533" s="141">
        <v>0</v>
      </c>
      <c r="V533" s="141">
        <f>U533*H533</f>
        <v>0</v>
      </c>
      <c r="W533" s="141">
        <v>0</v>
      </c>
      <c r="X533" s="142">
        <f>W533*H533</f>
        <v>0</v>
      </c>
      <c r="AR533" s="143" t="s">
        <v>246</v>
      </c>
      <c r="AT533" s="143" t="s">
        <v>143</v>
      </c>
      <c r="AU533" s="143" t="s">
        <v>84</v>
      </c>
      <c r="AY533" s="17" t="s">
        <v>140</v>
      </c>
      <c r="BE533" s="144">
        <f>IF(O533="základní",K533,0)</f>
        <v>0</v>
      </c>
      <c r="BF533" s="144">
        <f>IF(O533="snížená",K533,0)</f>
        <v>0</v>
      </c>
      <c r="BG533" s="144">
        <f>IF(O533="zákl. přenesená",K533,0)</f>
        <v>0</v>
      </c>
      <c r="BH533" s="144">
        <f>IF(O533="sníž. přenesená",K533,0)</f>
        <v>0</v>
      </c>
      <c r="BI533" s="144">
        <f>IF(O533="nulová",K533,0)</f>
        <v>0</v>
      </c>
      <c r="BJ533" s="17" t="s">
        <v>82</v>
      </c>
      <c r="BK533" s="144">
        <f>ROUND(P533*H533,2)</f>
        <v>0</v>
      </c>
      <c r="BL533" s="17" t="s">
        <v>246</v>
      </c>
      <c r="BM533" s="143" t="s">
        <v>633</v>
      </c>
    </row>
    <row r="534" spans="2:65" s="1" customFormat="1">
      <c r="B534" s="32"/>
      <c r="D534" s="163" t="s">
        <v>172</v>
      </c>
      <c r="F534" s="164" t="s">
        <v>634</v>
      </c>
      <c r="I534" s="165"/>
      <c r="J534" s="165"/>
      <c r="M534" s="32"/>
      <c r="N534" s="240"/>
      <c r="X534" s="56"/>
      <c r="AT534" s="17" t="s">
        <v>172</v>
      </c>
      <c r="AU534" s="17" t="s">
        <v>84</v>
      </c>
    </row>
    <row r="535" spans="2:65" s="11" customFormat="1" ht="22.8" customHeight="1">
      <c r="B535" s="118"/>
      <c r="D535" s="119" t="s">
        <v>73</v>
      </c>
      <c r="E535" s="128" t="s">
        <v>635</v>
      </c>
      <c r="F535" s="128" t="s">
        <v>636</v>
      </c>
      <c r="I535" s="121"/>
      <c r="J535" s="121"/>
      <c r="K535" s="129">
        <f>BK535</f>
        <v>0</v>
      </c>
      <c r="M535" s="118"/>
      <c r="N535" s="235"/>
      <c r="Q535" s="123">
        <f>SUM(Q536:Q550)</f>
        <v>0</v>
      </c>
      <c r="R535" s="123">
        <f>SUM(R536:R550)</f>
        <v>0</v>
      </c>
      <c r="T535" s="124">
        <f>SUM(T536:T550)</f>
        <v>0</v>
      </c>
      <c r="V535" s="124">
        <f>SUM(V536:V550)</f>
        <v>1.058535</v>
      </c>
      <c r="X535" s="125">
        <f>SUM(X536:X550)</f>
        <v>0</v>
      </c>
      <c r="AR535" s="119" t="s">
        <v>84</v>
      </c>
      <c r="AT535" s="126" t="s">
        <v>73</v>
      </c>
      <c r="AU535" s="126" t="s">
        <v>82</v>
      </c>
      <c r="AY535" s="119" t="s">
        <v>140</v>
      </c>
      <c r="BK535" s="127">
        <f>SUM(BK536:BK550)</f>
        <v>0</v>
      </c>
    </row>
    <row r="536" spans="2:65" s="1" customFormat="1" ht="33" customHeight="1">
      <c r="B536" s="130"/>
      <c r="C536" s="131" t="s">
        <v>637</v>
      </c>
      <c r="D536" s="131" t="s">
        <v>143</v>
      </c>
      <c r="E536" s="132" t="s">
        <v>638</v>
      </c>
      <c r="F536" s="133" t="s">
        <v>639</v>
      </c>
      <c r="G536" s="134" t="s">
        <v>155</v>
      </c>
      <c r="H536" s="135">
        <v>70.569000000000003</v>
      </c>
      <c r="I536" s="136"/>
      <c r="J536" s="136"/>
      <c r="K536" s="137">
        <f>ROUND(P536*H536,2)</f>
        <v>0</v>
      </c>
      <c r="L536" s="138"/>
      <c r="M536" s="32"/>
      <c r="N536" s="236" t="s">
        <v>1</v>
      </c>
      <c r="O536" s="139" t="s">
        <v>37</v>
      </c>
      <c r="P536" s="140">
        <f>I536+J536</f>
        <v>0</v>
      </c>
      <c r="Q536" s="140">
        <f>ROUND(I536*H536,2)</f>
        <v>0</v>
      </c>
      <c r="R536" s="140">
        <f>ROUND(J536*H536,2)</f>
        <v>0</v>
      </c>
      <c r="T536" s="141">
        <f>S536*H536</f>
        <v>0</v>
      </c>
      <c r="U536" s="141">
        <v>1.4999999999999999E-2</v>
      </c>
      <c r="V536" s="141">
        <f>U536*H536</f>
        <v>1.058535</v>
      </c>
      <c r="W536" s="141">
        <v>0</v>
      </c>
      <c r="X536" s="142">
        <f>W536*H536</f>
        <v>0</v>
      </c>
      <c r="AR536" s="143" t="s">
        <v>246</v>
      </c>
      <c r="AT536" s="143" t="s">
        <v>143</v>
      </c>
      <c r="AU536" s="143" t="s">
        <v>84</v>
      </c>
      <c r="AY536" s="17" t="s">
        <v>140</v>
      </c>
      <c r="BE536" s="144">
        <f>IF(O536="základní",K536,0)</f>
        <v>0</v>
      </c>
      <c r="BF536" s="144">
        <f>IF(O536="snížená",K536,0)</f>
        <v>0</v>
      </c>
      <c r="BG536" s="144">
        <f>IF(O536="zákl. přenesená",K536,0)</f>
        <v>0</v>
      </c>
      <c r="BH536" s="144">
        <f>IF(O536="sníž. přenesená",K536,0)</f>
        <v>0</v>
      </c>
      <c r="BI536" s="144">
        <f>IF(O536="nulová",K536,0)</f>
        <v>0</v>
      </c>
      <c r="BJ536" s="17" t="s">
        <v>82</v>
      </c>
      <c r="BK536" s="144">
        <f>ROUND(P536*H536,2)</f>
        <v>0</v>
      </c>
      <c r="BL536" s="17" t="s">
        <v>246</v>
      </c>
      <c r="BM536" s="143" t="s">
        <v>640</v>
      </c>
    </row>
    <row r="537" spans="2:65" s="12" customFormat="1">
      <c r="B537" s="145"/>
      <c r="D537" s="146" t="s">
        <v>149</v>
      </c>
      <c r="E537" s="147" t="s">
        <v>1</v>
      </c>
      <c r="F537" s="148" t="s">
        <v>641</v>
      </c>
      <c r="H537" s="147" t="s">
        <v>1</v>
      </c>
      <c r="I537" s="149"/>
      <c r="J537" s="149"/>
      <c r="M537" s="145"/>
      <c r="N537" s="237"/>
      <c r="X537" s="150"/>
      <c r="AT537" s="147" t="s">
        <v>149</v>
      </c>
      <c r="AU537" s="147" t="s">
        <v>84</v>
      </c>
      <c r="AV537" s="12" t="s">
        <v>82</v>
      </c>
      <c r="AW537" s="12" t="s">
        <v>4</v>
      </c>
      <c r="AX537" s="12" t="s">
        <v>74</v>
      </c>
      <c r="AY537" s="147" t="s">
        <v>140</v>
      </c>
    </row>
    <row r="538" spans="2:65" s="12" customFormat="1" ht="30.6">
      <c r="B538" s="145"/>
      <c r="D538" s="146" t="s">
        <v>149</v>
      </c>
      <c r="E538" s="147" t="s">
        <v>1</v>
      </c>
      <c r="F538" s="148" t="s">
        <v>642</v>
      </c>
      <c r="H538" s="147" t="s">
        <v>1</v>
      </c>
      <c r="I538" s="149"/>
      <c r="J538" s="149"/>
      <c r="M538" s="145"/>
      <c r="N538" s="237"/>
      <c r="X538" s="150"/>
      <c r="AT538" s="147" t="s">
        <v>149</v>
      </c>
      <c r="AU538" s="147" t="s">
        <v>84</v>
      </c>
      <c r="AV538" s="12" t="s">
        <v>82</v>
      </c>
      <c r="AW538" s="12" t="s">
        <v>4</v>
      </c>
      <c r="AX538" s="12" t="s">
        <v>74</v>
      </c>
      <c r="AY538" s="147" t="s">
        <v>140</v>
      </c>
    </row>
    <row r="539" spans="2:65" s="13" customFormat="1">
      <c r="B539" s="151"/>
      <c r="D539" s="146" t="s">
        <v>149</v>
      </c>
      <c r="E539" s="152" t="s">
        <v>1</v>
      </c>
      <c r="F539" s="153" t="s">
        <v>643</v>
      </c>
      <c r="H539" s="154">
        <v>18.100000000000001</v>
      </c>
      <c r="I539" s="155"/>
      <c r="J539" s="155"/>
      <c r="M539" s="151"/>
      <c r="N539" s="238"/>
      <c r="X539" s="156"/>
      <c r="AT539" s="152" t="s">
        <v>149</v>
      </c>
      <c r="AU539" s="152" t="s">
        <v>84</v>
      </c>
      <c r="AV539" s="13" t="s">
        <v>84</v>
      </c>
      <c r="AW539" s="13" t="s">
        <v>4</v>
      </c>
      <c r="AX539" s="13" t="s">
        <v>74</v>
      </c>
      <c r="AY539" s="152" t="s">
        <v>140</v>
      </c>
    </row>
    <row r="540" spans="2:65" s="12" customFormat="1" ht="30.6">
      <c r="B540" s="145"/>
      <c r="D540" s="146" t="s">
        <v>149</v>
      </c>
      <c r="E540" s="147" t="s">
        <v>1</v>
      </c>
      <c r="F540" s="148" t="s">
        <v>644</v>
      </c>
      <c r="H540" s="147" t="s">
        <v>1</v>
      </c>
      <c r="I540" s="149"/>
      <c r="J540" s="149"/>
      <c r="M540" s="145"/>
      <c r="N540" s="237"/>
      <c r="X540" s="150"/>
      <c r="AT540" s="147" t="s">
        <v>149</v>
      </c>
      <c r="AU540" s="147" t="s">
        <v>84</v>
      </c>
      <c r="AV540" s="12" t="s">
        <v>82</v>
      </c>
      <c r="AW540" s="12" t="s">
        <v>4</v>
      </c>
      <c r="AX540" s="12" t="s">
        <v>74</v>
      </c>
      <c r="AY540" s="147" t="s">
        <v>140</v>
      </c>
    </row>
    <row r="541" spans="2:65" s="13" customFormat="1">
      <c r="B541" s="151"/>
      <c r="D541" s="146" t="s">
        <v>149</v>
      </c>
      <c r="E541" s="152" t="s">
        <v>1</v>
      </c>
      <c r="F541" s="153" t="s">
        <v>645</v>
      </c>
      <c r="H541" s="154">
        <v>22.28</v>
      </c>
      <c r="I541" s="155"/>
      <c r="J541" s="155"/>
      <c r="M541" s="151"/>
      <c r="N541" s="238"/>
      <c r="X541" s="156"/>
      <c r="AT541" s="152" t="s">
        <v>149</v>
      </c>
      <c r="AU541" s="152" t="s">
        <v>84</v>
      </c>
      <c r="AV541" s="13" t="s">
        <v>84</v>
      </c>
      <c r="AW541" s="13" t="s">
        <v>4</v>
      </c>
      <c r="AX541" s="13" t="s">
        <v>74</v>
      </c>
      <c r="AY541" s="152" t="s">
        <v>140</v>
      </c>
    </row>
    <row r="542" spans="2:65" s="12" customFormat="1" ht="30.6">
      <c r="B542" s="145"/>
      <c r="D542" s="146" t="s">
        <v>149</v>
      </c>
      <c r="E542" s="147" t="s">
        <v>1</v>
      </c>
      <c r="F542" s="148" t="s">
        <v>226</v>
      </c>
      <c r="H542" s="147" t="s">
        <v>1</v>
      </c>
      <c r="I542" s="149"/>
      <c r="J542" s="149"/>
      <c r="M542" s="145"/>
      <c r="N542" s="237"/>
      <c r="X542" s="150"/>
      <c r="AT542" s="147" t="s">
        <v>149</v>
      </c>
      <c r="AU542" s="147" t="s">
        <v>84</v>
      </c>
      <c r="AV542" s="12" t="s">
        <v>82</v>
      </c>
      <c r="AW542" s="12" t="s">
        <v>4</v>
      </c>
      <c r="AX542" s="12" t="s">
        <v>74</v>
      </c>
      <c r="AY542" s="147" t="s">
        <v>140</v>
      </c>
    </row>
    <row r="543" spans="2:65" s="13" customFormat="1">
      <c r="B543" s="151"/>
      <c r="D543" s="146" t="s">
        <v>149</v>
      </c>
      <c r="E543" s="152" t="s">
        <v>1</v>
      </c>
      <c r="F543" s="153" t="s">
        <v>393</v>
      </c>
      <c r="H543" s="154">
        <v>9.1489999999999991</v>
      </c>
      <c r="I543" s="155"/>
      <c r="J543" s="155"/>
      <c r="M543" s="151"/>
      <c r="N543" s="238"/>
      <c r="X543" s="156"/>
      <c r="AT543" s="152" t="s">
        <v>149</v>
      </c>
      <c r="AU543" s="152" t="s">
        <v>84</v>
      </c>
      <c r="AV543" s="13" t="s">
        <v>84</v>
      </c>
      <c r="AW543" s="13" t="s">
        <v>4</v>
      </c>
      <c r="AX543" s="13" t="s">
        <v>74</v>
      </c>
      <c r="AY543" s="152" t="s">
        <v>140</v>
      </c>
    </row>
    <row r="544" spans="2:65" s="12" customFormat="1" ht="30.6">
      <c r="B544" s="145"/>
      <c r="D544" s="146" t="s">
        <v>149</v>
      </c>
      <c r="E544" s="147" t="s">
        <v>1</v>
      </c>
      <c r="F544" s="148" t="s">
        <v>646</v>
      </c>
      <c r="H544" s="147" t="s">
        <v>1</v>
      </c>
      <c r="I544" s="149"/>
      <c r="J544" s="149"/>
      <c r="M544" s="145"/>
      <c r="N544" s="237"/>
      <c r="X544" s="150"/>
      <c r="AT544" s="147" t="s">
        <v>149</v>
      </c>
      <c r="AU544" s="147" t="s">
        <v>84</v>
      </c>
      <c r="AV544" s="12" t="s">
        <v>82</v>
      </c>
      <c r="AW544" s="12" t="s">
        <v>4</v>
      </c>
      <c r="AX544" s="12" t="s">
        <v>74</v>
      </c>
      <c r="AY544" s="147" t="s">
        <v>140</v>
      </c>
    </row>
    <row r="545" spans="2:65" s="13" customFormat="1">
      <c r="B545" s="151"/>
      <c r="D545" s="146" t="s">
        <v>149</v>
      </c>
      <c r="E545" s="152" t="s">
        <v>1</v>
      </c>
      <c r="F545" s="153" t="s">
        <v>647</v>
      </c>
      <c r="H545" s="154">
        <v>7.26</v>
      </c>
      <c r="I545" s="155"/>
      <c r="J545" s="155"/>
      <c r="M545" s="151"/>
      <c r="N545" s="238"/>
      <c r="X545" s="156"/>
      <c r="AT545" s="152" t="s">
        <v>149</v>
      </c>
      <c r="AU545" s="152" t="s">
        <v>84</v>
      </c>
      <c r="AV545" s="13" t="s">
        <v>84</v>
      </c>
      <c r="AW545" s="13" t="s">
        <v>4</v>
      </c>
      <c r="AX545" s="13" t="s">
        <v>74</v>
      </c>
      <c r="AY545" s="152" t="s">
        <v>140</v>
      </c>
    </row>
    <row r="546" spans="2:65" s="12" customFormat="1" ht="30.6">
      <c r="B546" s="145"/>
      <c r="D546" s="146" t="s">
        <v>149</v>
      </c>
      <c r="E546" s="147" t="s">
        <v>1</v>
      </c>
      <c r="F546" s="148" t="s">
        <v>648</v>
      </c>
      <c r="H546" s="147" t="s">
        <v>1</v>
      </c>
      <c r="I546" s="149"/>
      <c r="J546" s="149"/>
      <c r="M546" s="145"/>
      <c r="N546" s="237"/>
      <c r="X546" s="150"/>
      <c r="AT546" s="147" t="s">
        <v>149</v>
      </c>
      <c r="AU546" s="147" t="s">
        <v>84</v>
      </c>
      <c r="AV546" s="12" t="s">
        <v>82</v>
      </c>
      <c r="AW546" s="12" t="s">
        <v>4</v>
      </c>
      <c r="AX546" s="12" t="s">
        <v>74</v>
      </c>
      <c r="AY546" s="147" t="s">
        <v>140</v>
      </c>
    </row>
    <row r="547" spans="2:65" s="13" customFormat="1">
      <c r="B547" s="151"/>
      <c r="D547" s="146" t="s">
        <v>149</v>
      </c>
      <c r="E547" s="152" t="s">
        <v>1</v>
      </c>
      <c r="F547" s="153" t="s">
        <v>649</v>
      </c>
      <c r="H547" s="154">
        <v>13.78</v>
      </c>
      <c r="I547" s="155"/>
      <c r="J547" s="155"/>
      <c r="M547" s="151"/>
      <c r="N547" s="238"/>
      <c r="X547" s="156"/>
      <c r="AT547" s="152" t="s">
        <v>149</v>
      </c>
      <c r="AU547" s="152" t="s">
        <v>84</v>
      </c>
      <c r="AV547" s="13" t="s">
        <v>84</v>
      </c>
      <c r="AW547" s="13" t="s">
        <v>4</v>
      </c>
      <c r="AX547" s="13" t="s">
        <v>74</v>
      </c>
      <c r="AY547" s="152" t="s">
        <v>140</v>
      </c>
    </row>
    <row r="548" spans="2:65" s="14" customFormat="1">
      <c r="B548" s="157"/>
      <c r="D548" s="146" t="s">
        <v>149</v>
      </c>
      <c r="E548" s="158" t="s">
        <v>1</v>
      </c>
      <c r="F548" s="159" t="s">
        <v>152</v>
      </c>
      <c r="H548" s="160">
        <v>70.569000000000003</v>
      </c>
      <c r="I548" s="161"/>
      <c r="J548" s="161"/>
      <c r="M548" s="157"/>
      <c r="N548" s="239"/>
      <c r="X548" s="162"/>
      <c r="AT548" s="158" t="s">
        <v>149</v>
      </c>
      <c r="AU548" s="158" t="s">
        <v>84</v>
      </c>
      <c r="AV548" s="14" t="s">
        <v>147</v>
      </c>
      <c r="AW548" s="14" t="s">
        <v>4</v>
      </c>
      <c r="AX548" s="14" t="s">
        <v>82</v>
      </c>
      <c r="AY548" s="158" t="s">
        <v>140</v>
      </c>
    </row>
    <row r="549" spans="2:65" s="1" customFormat="1" ht="24.15" customHeight="1">
      <c r="B549" s="130"/>
      <c r="C549" s="131" t="s">
        <v>650</v>
      </c>
      <c r="D549" s="131" t="s">
        <v>143</v>
      </c>
      <c r="E549" s="132" t="s">
        <v>651</v>
      </c>
      <c r="F549" s="133" t="s">
        <v>652</v>
      </c>
      <c r="G549" s="134" t="s">
        <v>231</v>
      </c>
      <c r="H549" s="135">
        <v>1.0589999999999999</v>
      </c>
      <c r="I549" s="136"/>
      <c r="J549" s="136"/>
      <c r="K549" s="137">
        <f>ROUND(P549*H549,2)</f>
        <v>0</v>
      </c>
      <c r="L549" s="138"/>
      <c r="M549" s="32"/>
      <c r="N549" s="236" t="s">
        <v>1</v>
      </c>
      <c r="O549" s="139" t="s">
        <v>37</v>
      </c>
      <c r="P549" s="140">
        <f>I549+J549</f>
        <v>0</v>
      </c>
      <c r="Q549" s="140">
        <f>ROUND(I549*H549,2)</f>
        <v>0</v>
      </c>
      <c r="R549" s="140">
        <f>ROUND(J549*H549,2)</f>
        <v>0</v>
      </c>
      <c r="T549" s="141">
        <f>S549*H549</f>
        <v>0</v>
      </c>
      <c r="U549" s="141">
        <v>0</v>
      </c>
      <c r="V549" s="141">
        <f>U549*H549</f>
        <v>0</v>
      </c>
      <c r="W549" s="141">
        <v>0</v>
      </c>
      <c r="X549" s="142">
        <f>W549*H549</f>
        <v>0</v>
      </c>
      <c r="AR549" s="143" t="s">
        <v>246</v>
      </c>
      <c r="AT549" s="143" t="s">
        <v>143</v>
      </c>
      <c r="AU549" s="143" t="s">
        <v>84</v>
      </c>
      <c r="AY549" s="17" t="s">
        <v>140</v>
      </c>
      <c r="BE549" s="144">
        <f>IF(O549="základní",K549,0)</f>
        <v>0</v>
      </c>
      <c r="BF549" s="144">
        <f>IF(O549="snížená",K549,0)</f>
        <v>0</v>
      </c>
      <c r="BG549" s="144">
        <f>IF(O549="zákl. přenesená",K549,0)</f>
        <v>0</v>
      </c>
      <c r="BH549" s="144">
        <f>IF(O549="sníž. přenesená",K549,0)</f>
        <v>0</v>
      </c>
      <c r="BI549" s="144">
        <f>IF(O549="nulová",K549,0)</f>
        <v>0</v>
      </c>
      <c r="BJ549" s="17" t="s">
        <v>82</v>
      </c>
      <c r="BK549" s="144">
        <f>ROUND(P549*H549,2)</f>
        <v>0</v>
      </c>
      <c r="BL549" s="17" t="s">
        <v>246</v>
      </c>
      <c r="BM549" s="143" t="s">
        <v>653</v>
      </c>
    </row>
    <row r="550" spans="2:65" s="1" customFormat="1">
      <c r="B550" s="32"/>
      <c r="D550" s="163" t="s">
        <v>172</v>
      </c>
      <c r="F550" s="164" t="s">
        <v>654</v>
      </c>
      <c r="I550" s="165"/>
      <c r="J550" s="165"/>
      <c r="M550" s="32"/>
      <c r="N550" s="240"/>
      <c r="X550" s="56"/>
      <c r="AT550" s="17" t="s">
        <v>172</v>
      </c>
      <c r="AU550" s="17" t="s">
        <v>84</v>
      </c>
    </row>
    <row r="551" spans="2:65" s="11" customFormat="1" ht="22.8" customHeight="1">
      <c r="B551" s="118"/>
      <c r="D551" s="119" t="s">
        <v>73</v>
      </c>
      <c r="E551" s="128" t="s">
        <v>655</v>
      </c>
      <c r="F551" s="128" t="s">
        <v>656</v>
      </c>
      <c r="I551" s="121"/>
      <c r="J551" s="121"/>
      <c r="K551" s="129">
        <f>BK551</f>
        <v>0</v>
      </c>
      <c r="M551" s="118"/>
      <c r="N551" s="235"/>
      <c r="Q551" s="123">
        <f>SUM(Q552:Q646)</f>
        <v>0</v>
      </c>
      <c r="R551" s="123">
        <f>SUM(R552:R646)</f>
        <v>0</v>
      </c>
      <c r="T551" s="124">
        <f>SUM(T552:T646)</f>
        <v>0</v>
      </c>
      <c r="V551" s="124">
        <f>SUM(V552:V646)</f>
        <v>0.33631206000000002</v>
      </c>
      <c r="X551" s="125">
        <f>SUM(X552:X646)</f>
        <v>0</v>
      </c>
      <c r="AR551" s="119" t="s">
        <v>84</v>
      </c>
      <c r="AT551" s="126" t="s">
        <v>73</v>
      </c>
      <c r="AU551" s="126" t="s">
        <v>82</v>
      </c>
      <c r="AY551" s="119" t="s">
        <v>140</v>
      </c>
      <c r="BK551" s="127">
        <f>SUM(BK552:BK646)</f>
        <v>0</v>
      </c>
    </row>
    <row r="552" spans="2:65" s="1" customFormat="1" ht="16.5" customHeight="1">
      <c r="B552" s="130"/>
      <c r="C552" s="131" t="s">
        <v>657</v>
      </c>
      <c r="D552" s="131" t="s">
        <v>143</v>
      </c>
      <c r="E552" s="132" t="s">
        <v>658</v>
      </c>
      <c r="F552" s="133" t="s">
        <v>659</v>
      </c>
      <c r="G552" s="134" t="s">
        <v>155</v>
      </c>
      <c r="H552" s="135">
        <v>70.569000000000003</v>
      </c>
      <c r="I552" s="136"/>
      <c r="J552" s="136"/>
      <c r="K552" s="137">
        <f>ROUND(P552*H552,2)</f>
        <v>0</v>
      </c>
      <c r="L552" s="138"/>
      <c r="M552" s="32"/>
      <c r="N552" s="236" t="s">
        <v>1</v>
      </c>
      <c r="O552" s="139" t="s">
        <v>37</v>
      </c>
      <c r="P552" s="140">
        <f>I552+J552</f>
        <v>0</v>
      </c>
      <c r="Q552" s="140">
        <f>ROUND(I552*H552,2)</f>
        <v>0</v>
      </c>
      <c r="R552" s="140">
        <f>ROUND(J552*H552,2)</f>
        <v>0</v>
      </c>
      <c r="T552" s="141">
        <f>S552*H552</f>
        <v>0</v>
      </c>
      <c r="U552" s="141">
        <v>0</v>
      </c>
      <c r="V552" s="141">
        <f>U552*H552</f>
        <v>0</v>
      </c>
      <c r="W552" s="141">
        <v>0</v>
      </c>
      <c r="X552" s="142">
        <f>W552*H552</f>
        <v>0</v>
      </c>
      <c r="AR552" s="143" t="s">
        <v>246</v>
      </c>
      <c r="AT552" s="143" t="s">
        <v>143</v>
      </c>
      <c r="AU552" s="143" t="s">
        <v>84</v>
      </c>
      <c r="AY552" s="17" t="s">
        <v>140</v>
      </c>
      <c r="BE552" s="144">
        <f>IF(O552="základní",K552,0)</f>
        <v>0</v>
      </c>
      <c r="BF552" s="144">
        <f>IF(O552="snížená",K552,0)</f>
        <v>0</v>
      </c>
      <c r="BG552" s="144">
        <f>IF(O552="zákl. přenesená",K552,0)</f>
        <v>0</v>
      </c>
      <c r="BH552" s="144">
        <f>IF(O552="sníž. přenesená",K552,0)</f>
        <v>0</v>
      </c>
      <c r="BI552" s="144">
        <f>IF(O552="nulová",K552,0)</f>
        <v>0</v>
      </c>
      <c r="BJ552" s="17" t="s">
        <v>82</v>
      </c>
      <c r="BK552" s="144">
        <f>ROUND(P552*H552,2)</f>
        <v>0</v>
      </c>
      <c r="BL552" s="17" t="s">
        <v>246</v>
      </c>
      <c r="BM552" s="143" t="s">
        <v>660</v>
      </c>
    </row>
    <row r="553" spans="2:65" s="1" customFormat="1">
      <c r="B553" s="32"/>
      <c r="D553" s="163" t="s">
        <v>172</v>
      </c>
      <c r="F553" s="164" t="s">
        <v>661</v>
      </c>
      <c r="I553" s="165"/>
      <c r="J553" s="165"/>
      <c r="M553" s="32"/>
      <c r="N553" s="240"/>
      <c r="X553" s="56"/>
      <c r="AT553" s="17" t="s">
        <v>172</v>
      </c>
      <c r="AU553" s="17" t="s">
        <v>84</v>
      </c>
    </row>
    <row r="554" spans="2:65" s="12" customFormat="1">
      <c r="B554" s="145"/>
      <c r="D554" s="146" t="s">
        <v>149</v>
      </c>
      <c r="E554" s="147" t="s">
        <v>1</v>
      </c>
      <c r="F554" s="148" t="s">
        <v>662</v>
      </c>
      <c r="H554" s="147" t="s">
        <v>1</v>
      </c>
      <c r="I554" s="149"/>
      <c r="J554" s="149"/>
      <c r="M554" s="145"/>
      <c r="N554" s="237"/>
      <c r="X554" s="150"/>
      <c r="AT554" s="147" t="s">
        <v>149</v>
      </c>
      <c r="AU554" s="147" t="s">
        <v>84</v>
      </c>
      <c r="AV554" s="12" t="s">
        <v>82</v>
      </c>
      <c r="AW554" s="12" t="s">
        <v>4</v>
      </c>
      <c r="AX554" s="12" t="s">
        <v>74</v>
      </c>
      <c r="AY554" s="147" t="s">
        <v>140</v>
      </c>
    </row>
    <row r="555" spans="2:65" s="12" customFormat="1">
      <c r="B555" s="145"/>
      <c r="D555" s="146" t="s">
        <v>149</v>
      </c>
      <c r="E555" s="147" t="s">
        <v>1</v>
      </c>
      <c r="F555" s="148" t="s">
        <v>663</v>
      </c>
      <c r="H555" s="147" t="s">
        <v>1</v>
      </c>
      <c r="I555" s="149"/>
      <c r="J555" s="149"/>
      <c r="M555" s="145"/>
      <c r="N555" s="237"/>
      <c r="X555" s="150"/>
      <c r="AT555" s="147" t="s">
        <v>149</v>
      </c>
      <c r="AU555" s="147" t="s">
        <v>84</v>
      </c>
      <c r="AV555" s="12" t="s">
        <v>82</v>
      </c>
      <c r="AW555" s="12" t="s">
        <v>4</v>
      </c>
      <c r="AX555" s="12" t="s">
        <v>74</v>
      </c>
      <c r="AY555" s="147" t="s">
        <v>140</v>
      </c>
    </row>
    <row r="556" spans="2:65" s="12" customFormat="1" ht="30.6">
      <c r="B556" s="145"/>
      <c r="D556" s="146" t="s">
        <v>149</v>
      </c>
      <c r="E556" s="147" t="s">
        <v>1</v>
      </c>
      <c r="F556" s="148" t="s">
        <v>642</v>
      </c>
      <c r="H556" s="147" t="s">
        <v>1</v>
      </c>
      <c r="I556" s="149"/>
      <c r="J556" s="149"/>
      <c r="M556" s="145"/>
      <c r="N556" s="237"/>
      <c r="X556" s="150"/>
      <c r="AT556" s="147" t="s">
        <v>149</v>
      </c>
      <c r="AU556" s="147" t="s">
        <v>84</v>
      </c>
      <c r="AV556" s="12" t="s">
        <v>82</v>
      </c>
      <c r="AW556" s="12" t="s">
        <v>4</v>
      </c>
      <c r="AX556" s="12" t="s">
        <v>74</v>
      </c>
      <c r="AY556" s="147" t="s">
        <v>140</v>
      </c>
    </row>
    <row r="557" spans="2:65" s="13" customFormat="1">
      <c r="B557" s="151"/>
      <c r="D557" s="146" t="s">
        <v>149</v>
      </c>
      <c r="E557" s="152" t="s">
        <v>1</v>
      </c>
      <c r="F557" s="153" t="s">
        <v>643</v>
      </c>
      <c r="H557" s="154">
        <v>18.100000000000001</v>
      </c>
      <c r="I557" s="155"/>
      <c r="J557" s="155"/>
      <c r="M557" s="151"/>
      <c r="N557" s="238"/>
      <c r="X557" s="156"/>
      <c r="AT557" s="152" t="s">
        <v>149</v>
      </c>
      <c r="AU557" s="152" t="s">
        <v>84</v>
      </c>
      <c r="AV557" s="13" t="s">
        <v>84</v>
      </c>
      <c r="AW557" s="13" t="s">
        <v>4</v>
      </c>
      <c r="AX557" s="13" t="s">
        <v>74</v>
      </c>
      <c r="AY557" s="152" t="s">
        <v>140</v>
      </c>
    </row>
    <row r="558" spans="2:65" s="12" customFormat="1" ht="30.6">
      <c r="B558" s="145"/>
      <c r="D558" s="146" t="s">
        <v>149</v>
      </c>
      <c r="E558" s="147" t="s">
        <v>1</v>
      </c>
      <c r="F558" s="148" t="s">
        <v>644</v>
      </c>
      <c r="H558" s="147" t="s">
        <v>1</v>
      </c>
      <c r="I558" s="149"/>
      <c r="J558" s="149"/>
      <c r="M558" s="145"/>
      <c r="N558" s="237"/>
      <c r="X558" s="150"/>
      <c r="AT558" s="147" t="s">
        <v>149</v>
      </c>
      <c r="AU558" s="147" t="s">
        <v>84</v>
      </c>
      <c r="AV558" s="12" t="s">
        <v>82</v>
      </c>
      <c r="AW558" s="12" t="s">
        <v>4</v>
      </c>
      <c r="AX558" s="12" t="s">
        <v>74</v>
      </c>
      <c r="AY558" s="147" t="s">
        <v>140</v>
      </c>
    </row>
    <row r="559" spans="2:65" s="13" customFormat="1">
      <c r="B559" s="151"/>
      <c r="D559" s="146" t="s">
        <v>149</v>
      </c>
      <c r="E559" s="152" t="s">
        <v>1</v>
      </c>
      <c r="F559" s="153" t="s">
        <v>645</v>
      </c>
      <c r="H559" s="154">
        <v>22.28</v>
      </c>
      <c r="I559" s="155"/>
      <c r="J559" s="155"/>
      <c r="M559" s="151"/>
      <c r="N559" s="238"/>
      <c r="X559" s="156"/>
      <c r="AT559" s="152" t="s">
        <v>149</v>
      </c>
      <c r="AU559" s="152" t="s">
        <v>84</v>
      </c>
      <c r="AV559" s="13" t="s">
        <v>84</v>
      </c>
      <c r="AW559" s="13" t="s">
        <v>4</v>
      </c>
      <c r="AX559" s="13" t="s">
        <v>74</v>
      </c>
      <c r="AY559" s="152" t="s">
        <v>140</v>
      </c>
    </row>
    <row r="560" spans="2:65" s="12" customFormat="1" ht="30.6">
      <c r="B560" s="145"/>
      <c r="D560" s="146" t="s">
        <v>149</v>
      </c>
      <c r="E560" s="147" t="s">
        <v>1</v>
      </c>
      <c r="F560" s="148" t="s">
        <v>226</v>
      </c>
      <c r="H560" s="147" t="s">
        <v>1</v>
      </c>
      <c r="I560" s="149"/>
      <c r="J560" s="149"/>
      <c r="M560" s="145"/>
      <c r="N560" s="237"/>
      <c r="X560" s="150"/>
      <c r="AT560" s="147" t="s">
        <v>149</v>
      </c>
      <c r="AU560" s="147" t="s">
        <v>84</v>
      </c>
      <c r="AV560" s="12" t="s">
        <v>82</v>
      </c>
      <c r="AW560" s="12" t="s">
        <v>4</v>
      </c>
      <c r="AX560" s="12" t="s">
        <v>74</v>
      </c>
      <c r="AY560" s="147" t="s">
        <v>140</v>
      </c>
    </row>
    <row r="561" spans="2:65" s="13" customFormat="1">
      <c r="B561" s="151"/>
      <c r="D561" s="146" t="s">
        <v>149</v>
      </c>
      <c r="E561" s="152" t="s">
        <v>1</v>
      </c>
      <c r="F561" s="153" t="s">
        <v>393</v>
      </c>
      <c r="H561" s="154">
        <v>9.1489999999999991</v>
      </c>
      <c r="I561" s="155"/>
      <c r="J561" s="155"/>
      <c r="M561" s="151"/>
      <c r="N561" s="238"/>
      <c r="X561" s="156"/>
      <c r="AT561" s="152" t="s">
        <v>149</v>
      </c>
      <c r="AU561" s="152" t="s">
        <v>84</v>
      </c>
      <c r="AV561" s="13" t="s">
        <v>84</v>
      </c>
      <c r="AW561" s="13" t="s">
        <v>4</v>
      </c>
      <c r="AX561" s="13" t="s">
        <v>74</v>
      </c>
      <c r="AY561" s="152" t="s">
        <v>140</v>
      </c>
    </row>
    <row r="562" spans="2:65" s="12" customFormat="1" ht="30.6">
      <c r="B562" s="145"/>
      <c r="D562" s="146" t="s">
        <v>149</v>
      </c>
      <c r="E562" s="147" t="s">
        <v>1</v>
      </c>
      <c r="F562" s="148" t="s">
        <v>646</v>
      </c>
      <c r="H562" s="147" t="s">
        <v>1</v>
      </c>
      <c r="I562" s="149"/>
      <c r="J562" s="149"/>
      <c r="M562" s="145"/>
      <c r="N562" s="237"/>
      <c r="X562" s="150"/>
      <c r="AT562" s="147" t="s">
        <v>149</v>
      </c>
      <c r="AU562" s="147" t="s">
        <v>84</v>
      </c>
      <c r="AV562" s="12" t="s">
        <v>82</v>
      </c>
      <c r="AW562" s="12" t="s">
        <v>4</v>
      </c>
      <c r="AX562" s="12" t="s">
        <v>74</v>
      </c>
      <c r="AY562" s="147" t="s">
        <v>140</v>
      </c>
    </row>
    <row r="563" spans="2:65" s="13" customFormat="1">
      <c r="B563" s="151"/>
      <c r="D563" s="146" t="s">
        <v>149</v>
      </c>
      <c r="E563" s="152" t="s">
        <v>1</v>
      </c>
      <c r="F563" s="153" t="s">
        <v>647</v>
      </c>
      <c r="H563" s="154">
        <v>7.26</v>
      </c>
      <c r="I563" s="155"/>
      <c r="J563" s="155"/>
      <c r="M563" s="151"/>
      <c r="N563" s="238"/>
      <c r="X563" s="156"/>
      <c r="AT563" s="152" t="s">
        <v>149</v>
      </c>
      <c r="AU563" s="152" t="s">
        <v>84</v>
      </c>
      <c r="AV563" s="13" t="s">
        <v>84</v>
      </c>
      <c r="AW563" s="13" t="s">
        <v>4</v>
      </c>
      <c r="AX563" s="13" t="s">
        <v>74</v>
      </c>
      <c r="AY563" s="152" t="s">
        <v>140</v>
      </c>
    </row>
    <row r="564" spans="2:65" s="12" customFormat="1" ht="30.6">
      <c r="B564" s="145"/>
      <c r="D564" s="146" t="s">
        <v>149</v>
      </c>
      <c r="E564" s="147" t="s">
        <v>1</v>
      </c>
      <c r="F564" s="148" t="s">
        <v>648</v>
      </c>
      <c r="H564" s="147" t="s">
        <v>1</v>
      </c>
      <c r="I564" s="149"/>
      <c r="J564" s="149"/>
      <c r="M564" s="145"/>
      <c r="N564" s="237"/>
      <c r="X564" s="150"/>
      <c r="AT564" s="147" t="s">
        <v>149</v>
      </c>
      <c r="AU564" s="147" t="s">
        <v>84</v>
      </c>
      <c r="AV564" s="12" t="s">
        <v>82</v>
      </c>
      <c r="AW564" s="12" t="s">
        <v>4</v>
      </c>
      <c r="AX564" s="12" t="s">
        <v>74</v>
      </c>
      <c r="AY564" s="147" t="s">
        <v>140</v>
      </c>
    </row>
    <row r="565" spans="2:65" s="13" customFormat="1">
      <c r="B565" s="151"/>
      <c r="D565" s="146" t="s">
        <v>149</v>
      </c>
      <c r="E565" s="152" t="s">
        <v>1</v>
      </c>
      <c r="F565" s="153" t="s">
        <v>649</v>
      </c>
      <c r="H565" s="154">
        <v>13.78</v>
      </c>
      <c r="I565" s="155"/>
      <c r="J565" s="155"/>
      <c r="M565" s="151"/>
      <c r="N565" s="238"/>
      <c r="X565" s="156"/>
      <c r="AT565" s="152" t="s">
        <v>149</v>
      </c>
      <c r="AU565" s="152" t="s">
        <v>84</v>
      </c>
      <c r="AV565" s="13" t="s">
        <v>84</v>
      </c>
      <c r="AW565" s="13" t="s">
        <v>4</v>
      </c>
      <c r="AX565" s="13" t="s">
        <v>74</v>
      </c>
      <c r="AY565" s="152" t="s">
        <v>140</v>
      </c>
    </row>
    <row r="566" spans="2:65" s="14" customFormat="1">
      <c r="B566" s="157"/>
      <c r="D566" s="146" t="s">
        <v>149</v>
      </c>
      <c r="E566" s="158" t="s">
        <v>1</v>
      </c>
      <c r="F566" s="159" t="s">
        <v>152</v>
      </c>
      <c r="H566" s="160">
        <v>70.569000000000003</v>
      </c>
      <c r="I566" s="161"/>
      <c r="J566" s="161"/>
      <c r="M566" s="157"/>
      <c r="N566" s="239"/>
      <c r="X566" s="162"/>
      <c r="AT566" s="158" t="s">
        <v>149</v>
      </c>
      <c r="AU566" s="158" t="s">
        <v>84</v>
      </c>
      <c r="AV566" s="14" t="s">
        <v>147</v>
      </c>
      <c r="AW566" s="14" t="s">
        <v>4</v>
      </c>
      <c r="AX566" s="14" t="s">
        <v>82</v>
      </c>
      <c r="AY566" s="158" t="s">
        <v>140</v>
      </c>
    </row>
    <row r="567" spans="2:65" s="1" customFormat="1" ht="16.5" customHeight="1">
      <c r="B567" s="130"/>
      <c r="C567" s="131" t="s">
        <v>664</v>
      </c>
      <c r="D567" s="131" t="s">
        <v>143</v>
      </c>
      <c r="E567" s="132" t="s">
        <v>665</v>
      </c>
      <c r="F567" s="133" t="s">
        <v>666</v>
      </c>
      <c r="G567" s="134" t="s">
        <v>155</v>
      </c>
      <c r="H567" s="135">
        <v>70.569000000000003</v>
      </c>
      <c r="I567" s="136"/>
      <c r="J567" s="136"/>
      <c r="K567" s="137">
        <f>ROUND(P567*H567,2)</f>
        <v>0</v>
      </c>
      <c r="L567" s="138"/>
      <c r="M567" s="32"/>
      <c r="N567" s="236" t="s">
        <v>1</v>
      </c>
      <c r="O567" s="139" t="s">
        <v>37</v>
      </c>
      <c r="P567" s="140">
        <f>I567+J567</f>
        <v>0</v>
      </c>
      <c r="Q567" s="140">
        <f>ROUND(I567*H567,2)</f>
        <v>0</v>
      </c>
      <c r="R567" s="140">
        <f>ROUND(J567*H567,2)</f>
        <v>0</v>
      </c>
      <c r="T567" s="141">
        <f>S567*H567</f>
        <v>0</v>
      </c>
      <c r="U567" s="141">
        <v>0</v>
      </c>
      <c r="V567" s="141">
        <f>U567*H567</f>
        <v>0</v>
      </c>
      <c r="W567" s="141">
        <v>0</v>
      </c>
      <c r="X567" s="142">
        <f>W567*H567</f>
        <v>0</v>
      </c>
      <c r="AR567" s="143" t="s">
        <v>246</v>
      </c>
      <c r="AT567" s="143" t="s">
        <v>143</v>
      </c>
      <c r="AU567" s="143" t="s">
        <v>84</v>
      </c>
      <c r="AY567" s="17" t="s">
        <v>140</v>
      </c>
      <c r="BE567" s="144">
        <f>IF(O567="základní",K567,0)</f>
        <v>0</v>
      </c>
      <c r="BF567" s="144">
        <f>IF(O567="snížená",K567,0)</f>
        <v>0</v>
      </c>
      <c r="BG567" s="144">
        <f>IF(O567="zákl. přenesená",K567,0)</f>
        <v>0</v>
      </c>
      <c r="BH567" s="144">
        <f>IF(O567="sníž. přenesená",K567,0)</f>
        <v>0</v>
      </c>
      <c r="BI567" s="144">
        <f>IF(O567="nulová",K567,0)</f>
        <v>0</v>
      </c>
      <c r="BJ567" s="17" t="s">
        <v>82</v>
      </c>
      <c r="BK567" s="144">
        <f>ROUND(P567*H567,2)</f>
        <v>0</v>
      </c>
      <c r="BL567" s="17" t="s">
        <v>246</v>
      </c>
      <c r="BM567" s="143" t="s">
        <v>667</v>
      </c>
    </row>
    <row r="568" spans="2:65" s="1" customFormat="1">
      <c r="B568" s="32"/>
      <c r="D568" s="163" t="s">
        <v>172</v>
      </c>
      <c r="F568" s="164" t="s">
        <v>668</v>
      </c>
      <c r="I568" s="165"/>
      <c r="J568" s="165"/>
      <c r="M568" s="32"/>
      <c r="N568" s="240"/>
      <c r="X568" s="56"/>
      <c r="AT568" s="17" t="s">
        <v>172</v>
      </c>
      <c r="AU568" s="17" t="s">
        <v>84</v>
      </c>
    </row>
    <row r="569" spans="2:65" s="12" customFormat="1">
      <c r="B569" s="145"/>
      <c r="D569" s="146" t="s">
        <v>149</v>
      </c>
      <c r="E569" s="147" t="s">
        <v>1</v>
      </c>
      <c r="F569" s="148" t="s">
        <v>662</v>
      </c>
      <c r="H569" s="147" t="s">
        <v>1</v>
      </c>
      <c r="I569" s="149"/>
      <c r="J569" s="149"/>
      <c r="M569" s="145"/>
      <c r="N569" s="237"/>
      <c r="X569" s="150"/>
      <c r="AT569" s="147" t="s">
        <v>149</v>
      </c>
      <c r="AU569" s="147" t="s">
        <v>84</v>
      </c>
      <c r="AV569" s="12" t="s">
        <v>82</v>
      </c>
      <c r="AW569" s="12" t="s">
        <v>4</v>
      </c>
      <c r="AX569" s="12" t="s">
        <v>74</v>
      </c>
      <c r="AY569" s="147" t="s">
        <v>140</v>
      </c>
    </row>
    <row r="570" spans="2:65" s="12" customFormat="1">
      <c r="B570" s="145"/>
      <c r="D570" s="146" t="s">
        <v>149</v>
      </c>
      <c r="E570" s="147" t="s">
        <v>1</v>
      </c>
      <c r="F570" s="148" t="s">
        <v>663</v>
      </c>
      <c r="H570" s="147" t="s">
        <v>1</v>
      </c>
      <c r="I570" s="149"/>
      <c r="J570" s="149"/>
      <c r="M570" s="145"/>
      <c r="N570" s="237"/>
      <c r="X570" s="150"/>
      <c r="AT570" s="147" t="s">
        <v>149</v>
      </c>
      <c r="AU570" s="147" t="s">
        <v>84</v>
      </c>
      <c r="AV570" s="12" t="s">
        <v>82</v>
      </c>
      <c r="AW570" s="12" t="s">
        <v>4</v>
      </c>
      <c r="AX570" s="12" t="s">
        <v>74</v>
      </c>
      <c r="AY570" s="147" t="s">
        <v>140</v>
      </c>
    </row>
    <row r="571" spans="2:65" s="12" customFormat="1" ht="30.6">
      <c r="B571" s="145"/>
      <c r="D571" s="146" t="s">
        <v>149</v>
      </c>
      <c r="E571" s="147" t="s">
        <v>1</v>
      </c>
      <c r="F571" s="148" t="s">
        <v>642</v>
      </c>
      <c r="H571" s="147" t="s">
        <v>1</v>
      </c>
      <c r="I571" s="149"/>
      <c r="J571" s="149"/>
      <c r="M571" s="145"/>
      <c r="N571" s="237"/>
      <c r="X571" s="150"/>
      <c r="AT571" s="147" t="s">
        <v>149</v>
      </c>
      <c r="AU571" s="147" t="s">
        <v>84</v>
      </c>
      <c r="AV571" s="12" t="s">
        <v>82</v>
      </c>
      <c r="AW571" s="12" t="s">
        <v>4</v>
      </c>
      <c r="AX571" s="12" t="s">
        <v>74</v>
      </c>
      <c r="AY571" s="147" t="s">
        <v>140</v>
      </c>
    </row>
    <row r="572" spans="2:65" s="13" customFormat="1">
      <c r="B572" s="151"/>
      <c r="D572" s="146" t="s">
        <v>149</v>
      </c>
      <c r="E572" s="152" t="s">
        <v>1</v>
      </c>
      <c r="F572" s="153" t="s">
        <v>643</v>
      </c>
      <c r="H572" s="154">
        <v>18.100000000000001</v>
      </c>
      <c r="I572" s="155"/>
      <c r="J572" s="155"/>
      <c r="M572" s="151"/>
      <c r="N572" s="238"/>
      <c r="X572" s="156"/>
      <c r="AT572" s="152" t="s">
        <v>149</v>
      </c>
      <c r="AU572" s="152" t="s">
        <v>84</v>
      </c>
      <c r="AV572" s="13" t="s">
        <v>84</v>
      </c>
      <c r="AW572" s="13" t="s">
        <v>4</v>
      </c>
      <c r="AX572" s="13" t="s">
        <v>74</v>
      </c>
      <c r="AY572" s="152" t="s">
        <v>140</v>
      </c>
    </row>
    <row r="573" spans="2:65" s="12" customFormat="1" ht="30.6">
      <c r="B573" s="145"/>
      <c r="D573" s="146" t="s">
        <v>149</v>
      </c>
      <c r="E573" s="147" t="s">
        <v>1</v>
      </c>
      <c r="F573" s="148" t="s">
        <v>644</v>
      </c>
      <c r="H573" s="147" t="s">
        <v>1</v>
      </c>
      <c r="I573" s="149"/>
      <c r="J573" s="149"/>
      <c r="M573" s="145"/>
      <c r="N573" s="237"/>
      <c r="X573" s="150"/>
      <c r="AT573" s="147" t="s">
        <v>149</v>
      </c>
      <c r="AU573" s="147" t="s">
        <v>84</v>
      </c>
      <c r="AV573" s="12" t="s">
        <v>82</v>
      </c>
      <c r="AW573" s="12" t="s">
        <v>4</v>
      </c>
      <c r="AX573" s="12" t="s">
        <v>74</v>
      </c>
      <c r="AY573" s="147" t="s">
        <v>140</v>
      </c>
    </row>
    <row r="574" spans="2:65" s="13" customFormat="1">
      <c r="B574" s="151"/>
      <c r="D574" s="146" t="s">
        <v>149</v>
      </c>
      <c r="E574" s="152" t="s">
        <v>1</v>
      </c>
      <c r="F574" s="153" t="s">
        <v>645</v>
      </c>
      <c r="H574" s="154">
        <v>22.28</v>
      </c>
      <c r="I574" s="155"/>
      <c r="J574" s="155"/>
      <c r="M574" s="151"/>
      <c r="N574" s="238"/>
      <c r="X574" s="156"/>
      <c r="AT574" s="152" t="s">
        <v>149</v>
      </c>
      <c r="AU574" s="152" t="s">
        <v>84</v>
      </c>
      <c r="AV574" s="13" t="s">
        <v>84</v>
      </c>
      <c r="AW574" s="13" t="s">
        <v>4</v>
      </c>
      <c r="AX574" s="13" t="s">
        <v>74</v>
      </c>
      <c r="AY574" s="152" t="s">
        <v>140</v>
      </c>
    </row>
    <row r="575" spans="2:65" s="12" customFormat="1" ht="30.6">
      <c r="B575" s="145"/>
      <c r="D575" s="146" t="s">
        <v>149</v>
      </c>
      <c r="E575" s="147" t="s">
        <v>1</v>
      </c>
      <c r="F575" s="148" t="s">
        <v>226</v>
      </c>
      <c r="H575" s="147" t="s">
        <v>1</v>
      </c>
      <c r="I575" s="149"/>
      <c r="J575" s="149"/>
      <c r="M575" s="145"/>
      <c r="N575" s="237"/>
      <c r="X575" s="150"/>
      <c r="AT575" s="147" t="s">
        <v>149</v>
      </c>
      <c r="AU575" s="147" t="s">
        <v>84</v>
      </c>
      <c r="AV575" s="12" t="s">
        <v>82</v>
      </c>
      <c r="AW575" s="12" t="s">
        <v>4</v>
      </c>
      <c r="AX575" s="12" t="s">
        <v>74</v>
      </c>
      <c r="AY575" s="147" t="s">
        <v>140</v>
      </c>
    </row>
    <row r="576" spans="2:65" s="13" customFormat="1">
      <c r="B576" s="151"/>
      <c r="D576" s="146" t="s">
        <v>149</v>
      </c>
      <c r="E576" s="152" t="s">
        <v>1</v>
      </c>
      <c r="F576" s="153" t="s">
        <v>393</v>
      </c>
      <c r="H576" s="154">
        <v>9.1489999999999991</v>
      </c>
      <c r="I576" s="155"/>
      <c r="J576" s="155"/>
      <c r="M576" s="151"/>
      <c r="N576" s="238"/>
      <c r="X576" s="156"/>
      <c r="AT576" s="152" t="s">
        <v>149</v>
      </c>
      <c r="AU576" s="152" t="s">
        <v>84</v>
      </c>
      <c r="AV576" s="13" t="s">
        <v>84</v>
      </c>
      <c r="AW576" s="13" t="s">
        <v>4</v>
      </c>
      <c r="AX576" s="13" t="s">
        <v>74</v>
      </c>
      <c r="AY576" s="152" t="s">
        <v>140</v>
      </c>
    </row>
    <row r="577" spans="2:65" s="12" customFormat="1" ht="30.6">
      <c r="B577" s="145"/>
      <c r="D577" s="146" t="s">
        <v>149</v>
      </c>
      <c r="E577" s="147" t="s">
        <v>1</v>
      </c>
      <c r="F577" s="148" t="s">
        <v>646</v>
      </c>
      <c r="H577" s="147" t="s">
        <v>1</v>
      </c>
      <c r="I577" s="149"/>
      <c r="J577" s="149"/>
      <c r="M577" s="145"/>
      <c r="N577" s="237"/>
      <c r="X577" s="150"/>
      <c r="AT577" s="147" t="s">
        <v>149</v>
      </c>
      <c r="AU577" s="147" t="s">
        <v>84</v>
      </c>
      <c r="AV577" s="12" t="s">
        <v>82</v>
      </c>
      <c r="AW577" s="12" t="s">
        <v>4</v>
      </c>
      <c r="AX577" s="12" t="s">
        <v>74</v>
      </c>
      <c r="AY577" s="147" t="s">
        <v>140</v>
      </c>
    </row>
    <row r="578" spans="2:65" s="13" customFormat="1">
      <c r="B578" s="151"/>
      <c r="D578" s="146" t="s">
        <v>149</v>
      </c>
      <c r="E578" s="152" t="s">
        <v>1</v>
      </c>
      <c r="F578" s="153" t="s">
        <v>647</v>
      </c>
      <c r="H578" s="154">
        <v>7.26</v>
      </c>
      <c r="I578" s="155"/>
      <c r="J578" s="155"/>
      <c r="M578" s="151"/>
      <c r="N578" s="238"/>
      <c r="X578" s="156"/>
      <c r="AT578" s="152" t="s">
        <v>149</v>
      </c>
      <c r="AU578" s="152" t="s">
        <v>84</v>
      </c>
      <c r="AV578" s="13" t="s">
        <v>84</v>
      </c>
      <c r="AW578" s="13" t="s">
        <v>4</v>
      </c>
      <c r="AX578" s="13" t="s">
        <v>74</v>
      </c>
      <c r="AY578" s="152" t="s">
        <v>140</v>
      </c>
    </row>
    <row r="579" spans="2:65" s="12" customFormat="1" ht="30.6">
      <c r="B579" s="145"/>
      <c r="D579" s="146" t="s">
        <v>149</v>
      </c>
      <c r="E579" s="147" t="s">
        <v>1</v>
      </c>
      <c r="F579" s="148" t="s">
        <v>648</v>
      </c>
      <c r="H579" s="147" t="s">
        <v>1</v>
      </c>
      <c r="I579" s="149"/>
      <c r="J579" s="149"/>
      <c r="M579" s="145"/>
      <c r="N579" s="237"/>
      <c r="X579" s="150"/>
      <c r="AT579" s="147" t="s">
        <v>149</v>
      </c>
      <c r="AU579" s="147" t="s">
        <v>84</v>
      </c>
      <c r="AV579" s="12" t="s">
        <v>82</v>
      </c>
      <c r="AW579" s="12" t="s">
        <v>4</v>
      </c>
      <c r="AX579" s="12" t="s">
        <v>74</v>
      </c>
      <c r="AY579" s="147" t="s">
        <v>140</v>
      </c>
    </row>
    <row r="580" spans="2:65" s="13" customFormat="1">
      <c r="B580" s="151"/>
      <c r="D580" s="146" t="s">
        <v>149</v>
      </c>
      <c r="E580" s="152" t="s">
        <v>1</v>
      </c>
      <c r="F580" s="153" t="s">
        <v>649</v>
      </c>
      <c r="H580" s="154">
        <v>13.78</v>
      </c>
      <c r="I580" s="155"/>
      <c r="J580" s="155"/>
      <c r="M580" s="151"/>
      <c r="N580" s="238"/>
      <c r="X580" s="156"/>
      <c r="AT580" s="152" t="s">
        <v>149</v>
      </c>
      <c r="AU580" s="152" t="s">
        <v>84</v>
      </c>
      <c r="AV580" s="13" t="s">
        <v>84</v>
      </c>
      <c r="AW580" s="13" t="s">
        <v>4</v>
      </c>
      <c r="AX580" s="13" t="s">
        <v>74</v>
      </c>
      <c r="AY580" s="152" t="s">
        <v>140</v>
      </c>
    </row>
    <row r="581" spans="2:65" s="14" customFormat="1">
      <c r="B581" s="157"/>
      <c r="D581" s="146" t="s">
        <v>149</v>
      </c>
      <c r="E581" s="158" t="s">
        <v>1</v>
      </c>
      <c r="F581" s="159" t="s">
        <v>152</v>
      </c>
      <c r="H581" s="160">
        <v>70.569000000000003</v>
      </c>
      <c r="I581" s="161"/>
      <c r="J581" s="161"/>
      <c r="M581" s="157"/>
      <c r="N581" s="239"/>
      <c r="X581" s="162"/>
      <c r="AT581" s="158" t="s">
        <v>149</v>
      </c>
      <c r="AU581" s="158" t="s">
        <v>84</v>
      </c>
      <c r="AV581" s="14" t="s">
        <v>147</v>
      </c>
      <c r="AW581" s="14" t="s">
        <v>4</v>
      </c>
      <c r="AX581" s="14" t="s">
        <v>82</v>
      </c>
      <c r="AY581" s="158" t="s">
        <v>140</v>
      </c>
    </row>
    <row r="582" spans="2:65" s="1" customFormat="1" ht="24.15" customHeight="1">
      <c r="B582" s="130"/>
      <c r="C582" s="131" t="s">
        <v>669</v>
      </c>
      <c r="D582" s="131" t="s">
        <v>143</v>
      </c>
      <c r="E582" s="132" t="s">
        <v>670</v>
      </c>
      <c r="F582" s="133" t="s">
        <v>671</v>
      </c>
      <c r="G582" s="134" t="s">
        <v>155</v>
      </c>
      <c r="H582" s="135">
        <v>70.569000000000003</v>
      </c>
      <c r="I582" s="136"/>
      <c r="J582" s="136"/>
      <c r="K582" s="137">
        <f>ROUND(P582*H582,2)</f>
        <v>0</v>
      </c>
      <c r="L582" s="138"/>
      <c r="M582" s="32"/>
      <c r="N582" s="236" t="s">
        <v>1</v>
      </c>
      <c r="O582" s="139" t="s">
        <v>37</v>
      </c>
      <c r="P582" s="140">
        <f>I582+J582</f>
        <v>0</v>
      </c>
      <c r="Q582" s="140">
        <f>ROUND(I582*H582,2)</f>
        <v>0</v>
      </c>
      <c r="R582" s="140">
        <f>ROUND(J582*H582,2)</f>
        <v>0</v>
      </c>
      <c r="T582" s="141">
        <f>S582*H582</f>
        <v>0</v>
      </c>
      <c r="U582" s="141">
        <v>4.0000000000000003E-5</v>
      </c>
      <c r="V582" s="141">
        <f>U582*H582</f>
        <v>2.8227600000000005E-3</v>
      </c>
      <c r="W582" s="141">
        <v>0</v>
      </c>
      <c r="X582" s="142">
        <f>W582*H582</f>
        <v>0</v>
      </c>
      <c r="AR582" s="143" t="s">
        <v>246</v>
      </c>
      <c r="AT582" s="143" t="s">
        <v>143</v>
      </c>
      <c r="AU582" s="143" t="s">
        <v>84</v>
      </c>
      <c r="AY582" s="17" t="s">
        <v>140</v>
      </c>
      <c r="BE582" s="144">
        <f>IF(O582="základní",K582,0)</f>
        <v>0</v>
      </c>
      <c r="BF582" s="144">
        <f>IF(O582="snížená",K582,0)</f>
        <v>0</v>
      </c>
      <c r="BG582" s="144">
        <f>IF(O582="zákl. přenesená",K582,0)</f>
        <v>0</v>
      </c>
      <c r="BH582" s="144">
        <f>IF(O582="sníž. přenesená",K582,0)</f>
        <v>0</v>
      </c>
      <c r="BI582" s="144">
        <f>IF(O582="nulová",K582,0)</f>
        <v>0</v>
      </c>
      <c r="BJ582" s="17" t="s">
        <v>82</v>
      </c>
      <c r="BK582" s="144">
        <f>ROUND(P582*H582,2)</f>
        <v>0</v>
      </c>
      <c r="BL582" s="17" t="s">
        <v>246</v>
      </c>
      <c r="BM582" s="143" t="s">
        <v>672</v>
      </c>
    </row>
    <row r="583" spans="2:65" s="1" customFormat="1">
      <c r="B583" s="32"/>
      <c r="D583" s="163" t="s">
        <v>172</v>
      </c>
      <c r="F583" s="164" t="s">
        <v>673</v>
      </c>
      <c r="I583" s="165"/>
      <c r="J583" s="165"/>
      <c r="M583" s="32"/>
      <c r="N583" s="240"/>
      <c r="X583" s="56"/>
      <c r="AT583" s="17" t="s">
        <v>172</v>
      </c>
      <c r="AU583" s="17" t="s">
        <v>84</v>
      </c>
    </row>
    <row r="584" spans="2:65" s="12" customFormat="1">
      <c r="B584" s="145"/>
      <c r="D584" s="146" t="s">
        <v>149</v>
      </c>
      <c r="E584" s="147" t="s">
        <v>1</v>
      </c>
      <c r="F584" s="148" t="s">
        <v>662</v>
      </c>
      <c r="H584" s="147" t="s">
        <v>1</v>
      </c>
      <c r="I584" s="149"/>
      <c r="J584" s="149"/>
      <c r="M584" s="145"/>
      <c r="N584" s="237"/>
      <c r="X584" s="150"/>
      <c r="AT584" s="147" t="s">
        <v>149</v>
      </c>
      <c r="AU584" s="147" t="s">
        <v>84</v>
      </c>
      <c r="AV584" s="12" t="s">
        <v>82</v>
      </c>
      <c r="AW584" s="12" t="s">
        <v>4</v>
      </c>
      <c r="AX584" s="12" t="s">
        <v>74</v>
      </c>
      <c r="AY584" s="147" t="s">
        <v>140</v>
      </c>
    </row>
    <row r="585" spans="2:65" s="12" customFormat="1">
      <c r="B585" s="145"/>
      <c r="D585" s="146" t="s">
        <v>149</v>
      </c>
      <c r="E585" s="147" t="s">
        <v>1</v>
      </c>
      <c r="F585" s="148" t="s">
        <v>663</v>
      </c>
      <c r="H585" s="147" t="s">
        <v>1</v>
      </c>
      <c r="I585" s="149"/>
      <c r="J585" s="149"/>
      <c r="M585" s="145"/>
      <c r="N585" s="237"/>
      <c r="X585" s="150"/>
      <c r="AT585" s="147" t="s">
        <v>149</v>
      </c>
      <c r="AU585" s="147" t="s">
        <v>84</v>
      </c>
      <c r="AV585" s="12" t="s">
        <v>82</v>
      </c>
      <c r="AW585" s="12" t="s">
        <v>4</v>
      </c>
      <c r="AX585" s="12" t="s">
        <v>74</v>
      </c>
      <c r="AY585" s="147" t="s">
        <v>140</v>
      </c>
    </row>
    <row r="586" spans="2:65" s="12" customFormat="1" ht="30.6">
      <c r="B586" s="145"/>
      <c r="D586" s="146" t="s">
        <v>149</v>
      </c>
      <c r="E586" s="147" t="s">
        <v>1</v>
      </c>
      <c r="F586" s="148" t="s">
        <v>642</v>
      </c>
      <c r="H586" s="147" t="s">
        <v>1</v>
      </c>
      <c r="I586" s="149"/>
      <c r="J586" s="149"/>
      <c r="M586" s="145"/>
      <c r="N586" s="237"/>
      <c r="X586" s="150"/>
      <c r="AT586" s="147" t="s">
        <v>149</v>
      </c>
      <c r="AU586" s="147" t="s">
        <v>84</v>
      </c>
      <c r="AV586" s="12" t="s">
        <v>82</v>
      </c>
      <c r="AW586" s="12" t="s">
        <v>4</v>
      </c>
      <c r="AX586" s="12" t="s">
        <v>74</v>
      </c>
      <c r="AY586" s="147" t="s">
        <v>140</v>
      </c>
    </row>
    <row r="587" spans="2:65" s="13" customFormat="1">
      <c r="B587" s="151"/>
      <c r="D587" s="146" t="s">
        <v>149</v>
      </c>
      <c r="E587" s="152" t="s">
        <v>1</v>
      </c>
      <c r="F587" s="153" t="s">
        <v>643</v>
      </c>
      <c r="H587" s="154">
        <v>18.100000000000001</v>
      </c>
      <c r="I587" s="155"/>
      <c r="J587" s="155"/>
      <c r="M587" s="151"/>
      <c r="N587" s="238"/>
      <c r="X587" s="156"/>
      <c r="AT587" s="152" t="s">
        <v>149</v>
      </c>
      <c r="AU587" s="152" t="s">
        <v>84</v>
      </c>
      <c r="AV587" s="13" t="s">
        <v>84</v>
      </c>
      <c r="AW587" s="13" t="s">
        <v>4</v>
      </c>
      <c r="AX587" s="13" t="s">
        <v>74</v>
      </c>
      <c r="AY587" s="152" t="s">
        <v>140</v>
      </c>
    </row>
    <row r="588" spans="2:65" s="12" customFormat="1" ht="30.6">
      <c r="B588" s="145"/>
      <c r="D588" s="146" t="s">
        <v>149</v>
      </c>
      <c r="E588" s="147" t="s">
        <v>1</v>
      </c>
      <c r="F588" s="148" t="s">
        <v>644</v>
      </c>
      <c r="H588" s="147" t="s">
        <v>1</v>
      </c>
      <c r="I588" s="149"/>
      <c r="J588" s="149"/>
      <c r="M588" s="145"/>
      <c r="N588" s="237"/>
      <c r="X588" s="150"/>
      <c r="AT588" s="147" t="s">
        <v>149</v>
      </c>
      <c r="AU588" s="147" t="s">
        <v>84</v>
      </c>
      <c r="AV588" s="12" t="s">
        <v>82</v>
      </c>
      <c r="AW588" s="12" t="s">
        <v>4</v>
      </c>
      <c r="AX588" s="12" t="s">
        <v>74</v>
      </c>
      <c r="AY588" s="147" t="s">
        <v>140</v>
      </c>
    </row>
    <row r="589" spans="2:65" s="13" customFormat="1">
      <c r="B589" s="151"/>
      <c r="D589" s="146" t="s">
        <v>149</v>
      </c>
      <c r="E589" s="152" t="s">
        <v>1</v>
      </c>
      <c r="F589" s="153" t="s">
        <v>645</v>
      </c>
      <c r="H589" s="154">
        <v>22.28</v>
      </c>
      <c r="I589" s="155"/>
      <c r="J589" s="155"/>
      <c r="M589" s="151"/>
      <c r="N589" s="238"/>
      <c r="X589" s="156"/>
      <c r="AT589" s="152" t="s">
        <v>149</v>
      </c>
      <c r="AU589" s="152" t="s">
        <v>84</v>
      </c>
      <c r="AV589" s="13" t="s">
        <v>84</v>
      </c>
      <c r="AW589" s="13" t="s">
        <v>4</v>
      </c>
      <c r="AX589" s="13" t="s">
        <v>74</v>
      </c>
      <c r="AY589" s="152" t="s">
        <v>140</v>
      </c>
    </row>
    <row r="590" spans="2:65" s="12" customFormat="1" ht="30.6">
      <c r="B590" s="145"/>
      <c r="D590" s="146" t="s">
        <v>149</v>
      </c>
      <c r="E590" s="147" t="s">
        <v>1</v>
      </c>
      <c r="F590" s="148" t="s">
        <v>226</v>
      </c>
      <c r="H590" s="147" t="s">
        <v>1</v>
      </c>
      <c r="I590" s="149"/>
      <c r="J590" s="149"/>
      <c r="M590" s="145"/>
      <c r="N590" s="237"/>
      <c r="X590" s="150"/>
      <c r="AT590" s="147" t="s">
        <v>149</v>
      </c>
      <c r="AU590" s="147" t="s">
        <v>84</v>
      </c>
      <c r="AV590" s="12" t="s">
        <v>82</v>
      </c>
      <c r="AW590" s="12" t="s">
        <v>4</v>
      </c>
      <c r="AX590" s="12" t="s">
        <v>74</v>
      </c>
      <c r="AY590" s="147" t="s">
        <v>140</v>
      </c>
    </row>
    <row r="591" spans="2:65" s="13" customFormat="1">
      <c r="B591" s="151"/>
      <c r="D591" s="146" t="s">
        <v>149</v>
      </c>
      <c r="E591" s="152" t="s">
        <v>1</v>
      </c>
      <c r="F591" s="153" t="s">
        <v>393</v>
      </c>
      <c r="H591" s="154">
        <v>9.1489999999999991</v>
      </c>
      <c r="I591" s="155"/>
      <c r="J591" s="155"/>
      <c r="M591" s="151"/>
      <c r="N591" s="238"/>
      <c r="X591" s="156"/>
      <c r="AT591" s="152" t="s">
        <v>149</v>
      </c>
      <c r="AU591" s="152" t="s">
        <v>84</v>
      </c>
      <c r="AV591" s="13" t="s">
        <v>84</v>
      </c>
      <c r="AW591" s="13" t="s">
        <v>4</v>
      </c>
      <c r="AX591" s="13" t="s">
        <v>74</v>
      </c>
      <c r="AY591" s="152" t="s">
        <v>140</v>
      </c>
    </row>
    <row r="592" spans="2:65" s="12" customFormat="1" ht="30.6">
      <c r="B592" s="145"/>
      <c r="D592" s="146" t="s">
        <v>149</v>
      </c>
      <c r="E592" s="147" t="s">
        <v>1</v>
      </c>
      <c r="F592" s="148" t="s">
        <v>646</v>
      </c>
      <c r="H592" s="147" t="s">
        <v>1</v>
      </c>
      <c r="I592" s="149"/>
      <c r="J592" s="149"/>
      <c r="M592" s="145"/>
      <c r="N592" s="237"/>
      <c r="X592" s="150"/>
      <c r="AT592" s="147" t="s">
        <v>149</v>
      </c>
      <c r="AU592" s="147" t="s">
        <v>84</v>
      </c>
      <c r="AV592" s="12" t="s">
        <v>82</v>
      </c>
      <c r="AW592" s="12" t="s">
        <v>4</v>
      </c>
      <c r="AX592" s="12" t="s">
        <v>74</v>
      </c>
      <c r="AY592" s="147" t="s">
        <v>140</v>
      </c>
    </row>
    <row r="593" spans="2:65" s="13" customFormat="1">
      <c r="B593" s="151"/>
      <c r="D593" s="146" t="s">
        <v>149</v>
      </c>
      <c r="E593" s="152" t="s">
        <v>1</v>
      </c>
      <c r="F593" s="153" t="s">
        <v>647</v>
      </c>
      <c r="H593" s="154">
        <v>7.26</v>
      </c>
      <c r="I593" s="155"/>
      <c r="J593" s="155"/>
      <c r="M593" s="151"/>
      <c r="N593" s="238"/>
      <c r="X593" s="156"/>
      <c r="AT593" s="152" t="s">
        <v>149</v>
      </c>
      <c r="AU593" s="152" t="s">
        <v>84</v>
      </c>
      <c r="AV593" s="13" t="s">
        <v>84</v>
      </c>
      <c r="AW593" s="13" t="s">
        <v>4</v>
      </c>
      <c r="AX593" s="13" t="s">
        <v>74</v>
      </c>
      <c r="AY593" s="152" t="s">
        <v>140</v>
      </c>
    </row>
    <row r="594" spans="2:65" s="12" customFormat="1" ht="30.6">
      <c r="B594" s="145"/>
      <c r="D594" s="146" t="s">
        <v>149</v>
      </c>
      <c r="E594" s="147" t="s">
        <v>1</v>
      </c>
      <c r="F594" s="148" t="s">
        <v>648</v>
      </c>
      <c r="H594" s="147" t="s">
        <v>1</v>
      </c>
      <c r="I594" s="149"/>
      <c r="J594" s="149"/>
      <c r="M594" s="145"/>
      <c r="N594" s="237"/>
      <c r="X594" s="150"/>
      <c r="AT594" s="147" t="s">
        <v>149</v>
      </c>
      <c r="AU594" s="147" t="s">
        <v>84</v>
      </c>
      <c r="AV594" s="12" t="s">
        <v>82</v>
      </c>
      <c r="AW594" s="12" t="s">
        <v>4</v>
      </c>
      <c r="AX594" s="12" t="s">
        <v>74</v>
      </c>
      <c r="AY594" s="147" t="s">
        <v>140</v>
      </c>
    </row>
    <row r="595" spans="2:65" s="13" customFormat="1">
      <c r="B595" s="151"/>
      <c r="D595" s="146" t="s">
        <v>149</v>
      </c>
      <c r="E595" s="152" t="s">
        <v>1</v>
      </c>
      <c r="F595" s="153" t="s">
        <v>649</v>
      </c>
      <c r="H595" s="154">
        <v>13.78</v>
      </c>
      <c r="I595" s="155"/>
      <c r="J595" s="155"/>
      <c r="M595" s="151"/>
      <c r="N595" s="238"/>
      <c r="X595" s="156"/>
      <c r="AT595" s="152" t="s">
        <v>149</v>
      </c>
      <c r="AU595" s="152" t="s">
        <v>84</v>
      </c>
      <c r="AV595" s="13" t="s">
        <v>84</v>
      </c>
      <c r="AW595" s="13" t="s">
        <v>4</v>
      </c>
      <c r="AX595" s="13" t="s">
        <v>74</v>
      </c>
      <c r="AY595" s="152" t="s">
        <v>140</v>
      </c>
    </row>
    <row r="596" spans="2:65" s="14" customFormat="1">
      <c r="B596" s="157"/>
      <c r="D596" s="146" t="s">
        <v>149</v>
      </c>
      <c r="E596" s="158" t="s">
        <v>1</v>
      </c>
      <c r="F596" s="159" t="s">
        <v>152</v>
      </c>
      <c r="H596" s="160">
        <v>70.569000000000003</v>
      </c>
      <c r="I596" s="161"/>
      <c r="J596" s="161"/>
      <c r="M596" s="157"/>
      <c r="N596" s="239"/>
      <c r="X596" s="162"/>
      <c r="AT596" s="158" t="s">
        <v>149</v>
      </c>
      <c r="AU596" s="158" t="s">
        <v>84</v>
      </c>
      <c r="AV596" s="14" t="s">
        <v>147</v>
      </c>
      <c r="AW596" s="14" t="s">
        <v>4</v>
      </c>
      <c r="AX596" s="14" t="s">
        <v>82</v>
      </c>
      <c r="AY596" s="158" t="s">
        <v>140</v>
      </c>
    </row>
    <row r="597" spans="2:65" s="1" customFormat="1" ht="24.15" customHeight="1">
      <c r="B597" s="130"/>
      <c r="C597" s="131" t="s">
        <v>674</v>
      </c>
      <c r="D597" s="131" t="s">
        <v>143</v>
      </c>
      <c r="E597" s="132" t="s">
        <v>675</v>
      </c>
      <c r="F597" s="133" t="s">
        <v>676</v>
      </c>
      <c r="G597" s="134" t="s">
        <v>155</v>
      </c>
      <c r="H597" s="135">
        <v>70.569000000000003</v>
      </c>
      <c r="I597" s="136"/>
      <c r="J597" s="136"/>
      <c r="K597" s="137">
        <f>ROUND(P597*H597,2)</f>
        <v>0</v>
      </c>
      <c r="L597" s="138"/>
      <c r="M597" s="32"/>
      <c r="N597" s="236" t="s">
        <v>1</v>
      </c>
      <c r="O597" s="139" t="s">
        <v>37</v>
      </c>
      <c r="P597" s="140">
        <f>I597+J597</f>
        <v>0</v>
      </c>
      <c r="Q597" s="140">
        <f>ROUND(I597*H597,2)</f>
        <v>0</v>
      </c>
      <c r="R597" s="140">
        <f>ROUND(J597*H597,2)</f>
        <v>0</v>
      </c>
      <c r="T597" s="141">
        <f>S597*H597</f>
        <v>0</v>
      </c>
      <c r="U597" s="141">
        <v>2.9999999999999997E-4</v>
      </c>
      <c r="V597" s="141">
        <f>U597*H597</f>
        <v>2.1170700000000001E-2</v>
      </c>
      <c r="W597" s="141">
        <v>0</v>
      </c>
      <c r="X597" s="142">
        <f>W597*H597</f>
        <v>0</v>
      </c>
      <c r="AR597" s="143" t="s">
        <v>246</v>
      </c>
      <c r="AT597" s="143" t="s">
        <v>143</v>
      </c>
      <c r="AU597" s="143" t="s">
        <v>84</v>
      </c>
      <c r="AY597" s="17" t="s">
        <v>140</v>
      </c>
      <c r="BE597" s="144">
        <f>IF(O597="základní",K597,0)</f>
        <v>0</v>
      </c>
      <c r="BF597" s="144">
        <f>IF(O597="snížená",K597,0)</f>
        <v>0</v>
      </c>
      <c r="BG597" s="144">
        <f>IF(O597="zákl. přenesená",K597,0)</f>
        <v>0</v>
      </c>
      <c r="BH597" s="144">
        <f>IF(O597="sníž. přenesená",K597,0)</f>
        <v>0</v>
      </c>
      <c r="BI597" s="144">
        <f>IF(O597="nulová",K597,0)</f>
        <v>0</v>
      </c>
      <c r="BJ597" s="17" t="s">
        <v>82</v>
      </c>
      <c r="BK597" s="144">
        <f>ROUND(P597*H597,2)</f>
        <v>0</v>
      </c>
      <c r="BL597" s="17" t="s">
        <v>246</v>
      </c>
      <c r="BM597" s="143" t="s">
        <v>677</v>
      </c>
    </row>
    <row r="598" spans="2:65" s="1" customFormat="1">
      <c r="B598" s="32"/>
      <c r="D598" s="163" t="s">
        <v>172</v>
      </c>
      <c r="F598" s="164" t="s">
        <v>678</v>
      </c>
      <c r="I598" s="165"/>
      <c r="J598" s="165"/>
      <c r="M598" s="32"/>
      <c r="N598" s="240"/>
      <c r="X598" s="56"/>
      <c r="AT598" s="17" t="s">
        <v>172</v>
      </c>
      <c r="AU598" s="17" t="s">
        <v>84</v>
      </c>
    </row>
    <row r="599" spans="2:65" s="12" customFormat="1">
      <c r="B599" s="145"/>
      <c r="D599" s="146" t="s">
        <v>149</v>
      </c>
      <c r="E599" s="147" t="s">
        <v>1</v>
      </c>
      <c r="F599" s="148" t="s">
        <v>663</v>
      </c>
      <c r="H599" s="147" t="s">
        <v>1</v>
      </c>
      <c r="I599" s="149"/>
      <c r="J599" s="149"/>
      <c r="M599" s="145"/>
      <c r="N599" s="237"/>
      <c r="X599" s="150"/>
      <c r="AT599" s="147" t="s">
        <v>149</v>
      </c>
      <c r="AU599" s="147" t="s">
        <v>84</v>
      </c>
      <c r="AV599" s="12" t="s">
        <v>82</v>
      </c>
      <c r="AW599" s="12" t="s">
        <v>4</v>
      </c>
      <c r="AX599" s="12" t="s">
        <v>74</v>
      </c>
      <c r="AY599" s="147" t="s">
        <v>140</v>
      </c>
    </row>
    <row r="600" spans="2:65" s="12" customFormat="1" ht="30.6">
      <c r="B600" s="145"/>
      <c r="D600" s="146" t="s">
        <v>149</v>
      </c>
      <c r="E600" s="147" t="s">
        <v>1</v>
      </c>
      <c r="F600" s="148" t="s">
        <v>642</v>
      </c>
      <c r="H600" s="147" t="s">
        <v>1</v>
      </c>
      <c r="I600" s="149"/>
      <c r="J600" s="149"/>
      <c r="M600" s="145"/>
      <c r="N600" s="237"/>
      <c r="X600" s="150"/>
      <c r="AT600" s="147" t="s">
        <v>149</v>
      </c>
      <c r="AU600" s="147" t="s">
        <v>84</v>
      </c>
      <c r="AV600" s="12" t="s">
        <v>82</v>
      </c>
      <c r="AW600" s="12" t="s">
        <v>4</v>
      </c>
      <c r="AX600" s="12" t="s">
        <v>74</v>
      </c>
      <c r="AY600" s="147" t="s">
        <v>140</v>
      </c>
    </row>
    <row r="601" spans="2:65" s="13" customFormat="1">
      <c r="B601" s="151"/>
      <c r="D601" s="146" t="s">
        <v>149</v>
      </c>
      <c r="E601" s="152" t="s">
        <v>1</v>
      </c>
      <c r="F601" s="153" t="s">
        <v>643</v>
      </c>
      <c r="H601" s="154">
        <v>18.100000000000001</v>
      </c>
      <c r="I601" s="155"/>
      <c r="J601" s="155"/>
      <c r="M601" s="151"/>
      <c r="N601" s="238"/>
      <c r="X601" s="156"/>
      <c r="AT601" s="152" t="s">
        <v>149</v>
      </c>
      <c r="AU601" s="152" t="s">
        <v>84</v>
      </c>
      <c r="AV601" s="13" t="s">
        <v>84</v>
      </c>
      <c r="AW601" s="13" t="s">
        <v>4</v>
      </c>
      <c r="AX601" s="13" t="s">
        <v>74</v>
      </c>
      <c r="AY601" s="152" t="s">
        <v>140</v>
      </c>
    </row>
    <row r="602" spans="2:65" s="12" customFormat="1" ht="30.6">
      <c r="B602" s="145"/>
      <c r="D602" s="146" t="s">
        <v>149</v>
      </c>
      <c r="E602" s="147" t="s">
        <v>1</v>
      </c>
      <c r="F602" s="148" t="s">
        <v>644</v>
      </c>
      <c r="H602" s="147" t="s">
        <v>1</v>
      </c>
      <c r="I602" s="149"/>
      <c r="J602" s="149"/>
      <c r="M602" s="145"/>
      <c r="N602" s="237"/>
      <c r="X602" s="150"/>
      <c r="AT602" s="147" t="s">
        <v>149</v>
      </c>
      <c r="AU602" s="147" t="s">
        <v>84</v>
      </c>
      <c r="AV602" s="12" t="s">
        <v>82</v>
      </c>
      <c r="AW602" s="12" t="s">
        <v>4</v>
      </c>
      <c r="AX602" s="12" t="s">
        <v>74</v>
      </c>
      <c r="AY602" s="147" t="s">
        <v>140</v>
      </c>
    </row>
    <row r="603" spans="2:65" s="13" customFormat="1">
      <c r="B603" s="151"/>
      <c r="D603" s="146" t="s">
        <v>149</v>
      </c>
      <c r="E603" s="152" t="s">
        <v>1</v>
      </c>
      <c r="F603" s="153" t="s">
        <v>645</v>
      </c>
      <c r="H603" s="154">
        <v>22.28</v>
      </c>
      <c r="I603" s="155"/>
      <c r="J603" s="155"/>
      <c r="M603" s="151"/>
      <c r="N603" s="238"/>
      <c r="X603" s="156"/>
      <c r="AT603" s="152" t="s">
        <v>149</v>
      </c>
      <c r="AU603" s="152" t="s">
        <v>84</v>
      </c>
      <c r="AV603" s="13" t="s">
        <v>84</v>
      </c>
      <c r="AW603" s="13" t="s">
        <v>4</v>
      </c>
      <c r="AX603" s="13" t="s">
        <v>74</v>
      </c>
      <c r="AY603" s="152" t="s">
        <v>140</v>
      </c>
    </row>
    <row r="604" spans="2:65" s="12" customFormat="1" ht="30.6">
      <c r="B604" s="145"/>
      <c r="D604" s="146" t="s">
        <v>149</v>
      </c>
      <c r="E604" s="147" t="s">
        <v>1</v>
      </c>
      <c r="F604" s="148" t="s">
        <v>226</v>
      </c>
      <c r="H604" s="147" t="s">
        <v>1</v>
      </c>
      <c r="I604" s="149"/>
      <c r="J604" s="149"/>
      <c r="M604" s="145"/>
      <c r="N604" s="237"/>
      <c r="X604" s="150"/>
      <c r="AT604" s="147" t="s">
        <v>149</v>
      </c>
      <c r="AU604" s="147" t="s">
        <v>84</v>
      </c>
      <c r="AV604" s="12" t="s">
        <v>82</v>
      </c>
      <c r="AW604" s="12" t="s">
        <v>4</v>
      </c>
      <c r="AX604" s="12" t="s">
        <v>74</v>
      </c>
      <c r="AY604" s="147" t="s">
        <v>140</v>
      </c>
    </row>
    <row r="605" spans="2:65" s="13" customFormat="1">
      <c r="B605" s="151"/>
      <c r="D605" s="146" t="s">
        <v>149</v>
      </c>
      <c r="E605" s="152" t="s">
        <v>1</v>
      </c>
      <c r="F605" s="153" t="s">
        <v>393</v>
      </c>
      <c r="H605" s="154">
        <v>9.1489999999999991</v>
      </c>
      <c r="I605" s="155"/>
      <c r="J605" s="155"/>
      <c r="M605" s="151"/>
      <c r="N605" s="238"/>
      <c r="X605" s="156"/>
      <c r="AT605" s="152" t="s">
        <v>149</v>
      </c>
      <c r="AU605" s="152" t="s">
        <v>84</v>
      </c>
      <c r="AV605" s="13" t="s">
        <v>84</v>
      </c>
      <c r="AW605" s="13" t="s">
        <v>4</v>
      </c>
      <c r="AX605" s="13" t="s">
        <v>74</v>
      </c>
      <c r="AY605" s="152" t="s">
        <v>140</v>
      </c>
    </row>
    <row r="606" spans="2:65" s="12" customFormat="1" ht="30.6">
      <c r="B606" s="145"/>
      <c r="D606" s="146" t="s">
        <v>149</v>
      </c>
      <c r="E606" s="147" t="s">
        <v>1</v>
      </c>
      <c r="F606" s="148" t="s">
        <v>646</v>
      </c>
      <c r="H606" s="147" t="s">
        <v>1</v>
      </c>
      <c r="I606" s="149"/>
      <c r="J606" s="149"/>
      <c r="M606" s="145"/>
      <c r="N606" s="237"/>
      <c r="X606" s="150"/>
      <c r="AT606" s="147" t="s">
        <v>149</v>
      </c>
      <c r="AU606" s="147" t="s">
        <v>84</v>
      </c>
      <c r="AV606" s="12" t="s">
        <v>82</v>
      </c>
      <c r="AW606" s="12" t="s">
        <v>4</v>
      </c>
      <c r="AX606" s="12" t="s">
        <v>74</v>
      </c>
      <c r="AY606" s="147" t="s">
        <v>140</v>
      </c>
    </row>
    <row r="607" spans="2:65" s="13" customFormat="1">
      <c r="B607" s="151"/>
      <c r="D607" s="146" t="s">
        <v>149</v>
      </c>
      <c r="E607" s="152" t="s">
        <v>1</v>
      </c>
      <c r="F607" s="153" t="s">
        <v>647</v>
      </c>
      <c r="H607" s="154">
        <v>7.26</v>
      </c>
      <c r="I607" s="155"/>
      <c r="J607" s="155"/>
      <c r="M607" s="151"/>
      <c r="N607" s="238"/>
      <c r="X607" s="156"/>
      <c r="AT607" s="152" t="s">
        <v>149</v>
      </c>
      <c r="AU607" s="152" t="s">
        <v>84</v>
      </c>
      <c r="AV607" s="13" t="s">
        <v>84</v>
      </c>
      <c r="AW607" s="13" t="s">
        <v>4</v>
      </c>
      <c r="AX607" s="13" t="s">
        <v>74</v>
      </c>
      <c r="AY607" s="152" t="s">
        <v>140</v>
      </c>
    </row>
    <row r="608" spans="2:65" s="12" customFormat="1" ht="30.6">
      <c r="B608" s="145"/>
      <c r="D608" s="146" t="s">
        <v>149</v>
      </c>
      <c r="E608" s="147" t="s">
        <v>1</v>
      </c>
      <c r="F608" s="148" t="s">
        <v>648</v>
      </c>
      <c r="H608" s="147" t="s">
        <v>1</v>
      </c>
      <c r="I608" s="149"/>
      <c r="J608" s="149"/>
      <c r="M608" s="145"/>
      <c r="N608" s="237"/>
      <c r="X608" s="150"/>
      <c r="AT608" s="147" t="s">
        <v>149</v>
      </c>
      <c r="AU608" s="147" t="s">
        <v>84</v>
      </c>
      <c r="AV608" s="12" t="s">
        <v>82</v>
      </c>
      <c r="AW608" s="12" t="s">
        <v>4</v>
      </c>
      <c r="AX608" s="12" t="s">
        <v>74</v>
      </c>
      <c r="AY608" s="147" t="s">
        <v>140</v>
      </c>
    </row>
    <row r="609" spans="2:65" s="13" customFormat="1">
      <c r="B609" s="151"/>
      <c r="D609" s="146" t="s">
        <v>149</v>
      </c>
      <c r="E609" s="152" t="s">
        <v>1</v>
      </c>
      <c r="F609" s="153" t="s">
        <v>649</v>
      </c>
      <c r="H609" s="154">
        <v>13.78</v>
      </c>
      <c r="I609" s="155"/>
      <c r="J609" s="155"/>
      <c r="M609" s="151"/>
      <c r="N609" s="238"/>
      <c r="X609" s="156"/>
      <c r="AT609" s="152" t="s">
        <v>149</v>
      </c>
      <c r="AU609" s="152" t="s">
        <v>84</v>
      </c>
      <c r="AV609" s="13" t="s">
        <v>84</v>
      </c>
      <c r="AW609" s="13" t="s">
        <v>4</v>
      </c>
      <c r="AX609" s="13" t="s">
        <v>74</v>
      </c>
      <c r="AY609" s="152" t="s">
        <v>140</v>
      </c>
    </row>
    <row r="610" spans="2:65" s="14" customFormat="1">
      <c r="B610" s="157"/>
      <c r="D610" s="146" t="s">
        <v>149</v>
      </c>
      <c r="E610" s="158" t="s">
        <v>1</v>
      </c>
      <c r="F610" s="159" t="s">
        <v>152</v>
      </c>
      <c r="H610" s="160">
        <v>70.569000000000003</v>
      </c>
      <c r="I610" s="161"/>
      <c r="J610" s="161"/>
      <c r="M610" s="157"/>
      <c r="N610" s="239"/>
      <c r="X610" s="162"/>
      <c r="AT610" s="158" t="s">
        <v>149</v>
      </c>
      <c r="AU610" s="158" t="s">
        <v>84</v>
      </c>
      <c r="AV610" s="14" t="s">
        <v>147</v>
      </c>
      <c r="AW610" s="14" t="s">
        <v>4</v>
      </c>
      <c r="AX610" s="14" t="s">
        <v>82</v>
      </c>
      <c r="AY610" s="158" t="s">
        <v>140</v>
      </c>
    </row>
    <row r="611" spans="2:65" s="1" customFormat="1" ht="24.15" customHeight="1">
      <c r="B611" s="130"/>
      <c r="C611" s="131" t="s">
        <v>679</v>
      </c>
      <c r="D611" s="131" t="s">
        <v>143</v>
      </c>
      <c r="E611" s="132" t="s">
        <v>680</v>
      </c>
      <c r="F611" s="133" t="s">
        <v>681</v>
      </c>
      <c r="G611" s="134" t="s">
        <v>155</v>
      </c>
      <c r="H611" s="135">
        <v>70.569000000000003</v>
      </c>
      <c r="I611" s="136"/>
      <c r="J611" s="136"/>
      <c r="K611" s="137">
        <f>ROUND(P611*H611,2)</f>
        <v>0</v>
      </c>
      <c r="L611" s="138"/>
      <c r="M611" s="32"/>
      <c r="N611" s="236" t="s">
        <v>1</v>
      </c>
      <c r="O611" s="139" t="s">
        <v>37</v>
      </c>
      <c r="P611" s="140">
        <f>I611+J611</f>
        <v>0</v>
      </c>
      <c r="Q611" s="140">
        <f>ROUND(I611*H611,2)</f>
        <v>0</v>
      </c>
      <c r="R611" s="140">
        <f>ROUND(J611*H611,2)</f>
        <v>0</v>
      </c>
      <c r="T611" s="141">
        <f>S611*H611</f>
        <v>0</v>
      </c>
      <c r="U611" s="141">
        <v>3.2000000000000002E-3</v>
      </c>
      <c r="V611" s="141">
        <f>U611*H611</f>
        <v>0.22582080000000002</v>
      </c>
      <c r="W611" s="141">
        <v>0</v>
      </c>
      <c r="X611" s="142">
        <f>W611*H611</f>
        <v>0</v>
      </c>
      <c r="AR611" s="143" t="s">
        <v>246</v>
      </c>
      <c r="AT611" s="143" t="s">
        <v>143</v>
      </c>
      <c r="AU611" s="143" t="s">
        <v>84</v>
      </c>
      <c r="AY611" s="17" t="s">
        <v>140</v>
      </c>
      <c r="BE611" s="144">
        <f>IF(O611="základní",K611,0)</f>
        <v>0</v>
      </c>
      <c r="BF611" s="144">
        <f>IF(O611="snížená",K611,0)</f>
        <v>0</v>
      </c>
      <c r="BG611" s="144">
        <f>IF(O611="zákl. přenesená",K611,0)</f>
        <v>0</v>
      </c>
      <c r="BH611" s="144">
        <f>IF(O611="sníž. přenesená",K611,0)</f>
        <v>0</v>
      </c>
      <c r="BI611" s="144">
        <f>IF(O611="nulová",K611,0)</f>
        <v>0</v>
      </c>
      <c r="BJ611" s="17" t="s">
        <v>82</v>
      </c>
      <c r="BK611" s="144">
        <f>ROUND(P611*H611,2)</f>
        <v>0</v>
      </c>
      <c r="BL611" s="17" t="s">
        <v>246</v>
      </c>
      <c r="BM611" s="143" t="s">
        <v>682</v>
      </c>
    </row>
    <row r="612" spans="2:65" s="1" customFormat="1">
      <c r="B612" s="32"/>
      <c r="D612" s="163" t="s">
        <v>172</v>
      </c>
      <c r="F612" s="164" t="s">
        <v>683</v>
      </c>
      <c r="I612" s="165"/>
      <c r="J612" s="165"/>
      <c r="M612" s="32"/>
      <c r="N612" s="240"/>
      <c r="X612" s="56"/>
      <c r="AT612" s="17" t="s">
        <v>172</v>
      </c>
      <c r="AU612" s="17" t="s">
        <v>84</v>
      </c>
    </row>
    <row r="613" spans="2:65" s="12" customFormat="1" ht="20.399999999999999">
      <c r="B613" s="145"/>
      <c r="D613" s="146" t="s">
        <v>149</v>
      </c>
      <c r="E613" s="147" t="s">
        <v>1</v>
      </c>
      <c r="F613" s="148" t="s">
        <v>684</v>
      </c>
      <c r="H613" s="147" t="s">
        <v>1</v>
      </c>
      <c r="I613" s="149"/>
      <c r="J613" s="149"/>
      <c r="M613" s="145"/>
      <c r="N613" s="237"/>
      <c r="X613" s="150"/>
      <c r="AT613" s="147" t="s">
        <v>149</v>
      </c>
      <c r="AU613" s="147" t="s">
        <v>84</v>
      </c>
      <c r="AV613" s="12" t="s">
        <v>82</v>
      </c>
      <c r="AW613" s="12" t="s">
        <v>4</v>
      </c>
      <c r="AX613" s="12" t="s">
        <v>74</v>
      </c>
      <c r="AY613" s="147" t="s">
        <v>140</v>
      </c>
    </row>
    <row r="614" spans="2:65" s="12" customFormat="1">
      <c r="B614" s="145"/>
      <c r="D614" s="146" t="s">
        <v>149</v>
      </c>
      <c r="E614" s="147" t="s">
        <v>1</v>
      </c>
      <c r="F614" s="148" t="s">
        <v>663</v>
      </c>
      <c r="H614" s="147" t="s">
        <v>1</v>
      </c>
      <c r="I614" s="149"/>
      <c r="J614" s="149"/>
      <c r="M614" s="145"/>
      <c r="N614" s="237"/>
      <c r="X614" s="150"/>
      <c r="AT614" s="147" t="s">
        <v>149</v>
      </c>
      <c r="AU614" s="147" t="s">
        <v>84</v>
      </c>
      <c r="AV614" s="12" t="s">
        <v>82</v>
      </c>
      <c r="AW614" s="12" t="s">
        <v>4</v>
      </c>
      <c r="AX614" s="12" t="s">
        <v>74</v>
      </c>
      <c r="AY614" s="147" t="s">
        <v>140</v>
      </c>
    </row>
    <row r="615" spans="2:65" s="12" customFormat="1" ht="30.6">
      <c r="B615" s="145"/>
      <c r="D615" s="146" t="s">
        <v>149</v>
      </c>
      <c r="E615" s="147" t="s">
        <v>1</v>
      </c>
      <c r="F615" s="148" t="s">
        <v>642</v>
      </c>
      <c r="H615" s="147" t="s">
        <v>1</v>
      </c>
      <c r="I615" s="149"/>
      <c r="J615" s="149"/>
      <c r="M615" s="145"/>
      <c r="N615" s="237"/>
      <c r="X615" s="150"/>
      <c r="AT615" s="147" t="s">
        <v>149</v>
      </c>
      <c r="AU615" s="147" t="s">
        <v>84</v>
      </c>
      <c r="AV615" s="12" t="s">
        <v>82</v>
      </c>
      <c r="AW615" s="12" t="s">
        <v>4</v>
      </c>
      <c r="AX615" s="12" t="s">
        <v>74</v>
      </c>
      <c r="AY615" s="147" t="s">
        <v>140</v>
      </c>
    </row>
    <row r="616" spans="2:65" s="13" customFormat="1">
      <c r="B616" s="151"/>
      <c r="D616" s="146" t="s">
        <v>149</v>
      </c>
      <c r="E616" s="152" t="s">
        <v>1</v>
      </c>
      <c r="F616" s="153" t="s">
        <v>643</v>
      </c>
      <c r="H616" s="154">
        <v>18.100000000000001</v>
      </c>
      <c r="I616" s="155"/>
      <c r="J616" s="155"/>
      <c r="M616" s="151"/>
      <c r="N616" s="238"/>
      <c r="X616" s="156"/>
      <c r="AT616" s="152" t="s">
        <v>149</v>
      </c>
      <c r="AU616" s="152" t="s">
        <v>84</v>
      </c>
      <c r="AV616" s="13" t="s">
        <v>84</v>
      </c>
      <c r="AW616" s="13" t="s">
        <v>4</v>
      </c>
      <c r="AX616" s="13" t="s">
        <v>74</v>
      </c>
      <c r="AY616" s="152" t="s">
        <v>140</v>
      </c>
    </row>
    <row r="617" spans="2:65" s="12" customFormat="1" ht="30.6">
      <c r="B617" s="145"/>
      <c r="D617" s="146" t="s">
        <v>149</v>
      </c>
      <c r="E617" s="147" t="s">
        <v>1</v>
      </c>
      <c r="F617" s="148" t="s">
        <v>644</v>
      </c>
      <c r="H617" s="147" t="s">
        <v>1</v>
      </c>
      <c r="I617" s="149"/>
      <c r="J617" s="149"/>
      <c r="M617" s="145"/>
      <c r="N617" s="237"/>
      <c r="X617" s="150"/>
      <c r="AT617" s="147" t="s">
        <v>149</v>
      </c>
      <c r="AU617" s="147" t="s">
        <v>84</v>
      </c>
      <c r="AV617" s="12" t="s">
        <v>82</v>
      </c>
      <c r="AW617" s="12" t="s">
        <v>4</v>
      </c>
      <c r="AX617" s="12" t="s">
        <v>74</v>
      </c>
      <c r="AY617" s="147" t="s">
        <v>140</v>
      </c>
    </row>
    <row r="618" spans="2:65" s="13" customFormat="1">
      <c r="B618" s="151"/>
      <c r="D618" s="146" t="s">
        <v>149</v>
      </c>
      <c r="E618" s="152" t="s">
        <v>1</v>
      </c>
      <c r="F618" s="153" t="s">
        <v>645</v>
      </c>
      <c r="H618" s="154">
        <v>22.28</v>
      </c>
      <c r="I618" s="155"/>
      <c r="J618" s="155"/>
      <c r="M618" s="151"/>
      <c r="N618" s="238"/>
      <c r="X618" s="156"/>
      <c r="AT618" s="152" t="s">
        <v>149</v>
      </c>
      <c r="AU618" s="152" t="s">
        <v>84</v>
      </c>
      <c r="AV618" s="13" t="s">
        <v>84</v>
      </c>
      <c r="AW618" s="13" t="s">
        <v>4</v>
      </c>
      <c r="AX618" s="13" t="s">
        <v>74</v>
      </c>
      <c r="AY618" s="152" t="s">
        <v>140</v>
      </c>
    </row>
    <row r="619" spans="2:65" s="12" customFormat="1" ht="30.6">
      <c r="B619" s="145"/>
      <c r="D619" s="146" t="s">
        <v>149</v>
      </c>
      <c r="E619" s="147" t="s">
        <v>1</v>
      </c>
      <c r="F619" s="148" t="s">
        <v>226</v>
      </c>
      <c r="H619" s="147" t="s">
        <v>1</v>
      </c>
      <c r="I619" s="149"/>
      <c r="J619" s="149"/>
      <c r="M619" s="145"/>
      <c r="N619" s="237"/>
      <c r="X619" s="150"/>
      <c r="AT619" s="147" t="s">
        <v>149</v>
      </c>
      <c r="AU619" s="147" t="s">
        <v>84</v>
      </c>
      <c r="AV619" s="12" t="s">
        <v>82</v>
      </c>
      <c r="AW619" s="12" t="s">
        <v>4</v>
      </c>
      <c r="AX619" s="12" t="s">
        <v>74</v>
      </c>
      <c r="AY619" s="147" t="s">
        <v>140</v>
      </c>
    </row>
    <row r="620" spans="2:65" s="13" customFormat="1">
      <c r="B620" s="151"/>
      <c r="D620" s="146" t="s">
        <v>149</v>
      </c>
      <c r="E620" s="152" t="s">
        <v>1</v>
      </c>
      <c r="F620" s="153" t="s">
        <v>393</v>
      </c>
      <c r="H620" s="154">
        <v>9.1489999999999991</v>
      </c>
      <c r="I620" s="155"/>
      <c r="J620" s="155"/>
      <c r="M620" s="151"/>
      <c r="N620" s="238"/>
      <c r="X620" s="156"/>
      <c r="AT620" s="152" t="s">
        <v>149</v>
      </c>
      <c r="AU620" s="152" t="s">
        <v>84</v>
      </c>
      <c r="AV620" s="13" t="s">
        <v>84</v>
      </c>
      <c r="AW620" s="13" t="s">
        <v>4</v>
      </c>
      <c r="AX620" s="13" t="s">
        <v>74</v>
      </c>
      <c r="AY620" s="152" t="s">
        <v>140</v>
      </c>
    </row>
    <row r="621" spans="2:65" s="12" customFormat="1" ht="30.6">
      <c r="B621" s="145"/>
      <c r="D621" s="146" t="s">
        <v>149</v>
      </c>
      <c r="E621" s="147" t="s">
        <v>1</v>
      </c>
      <c r="F621" s="148" t="s">
        <v>646</v>
      </c>
      <c r="H621" s="147" t="s">
        <v>1</v>
      </c>
      <c r="I621" s="149"/>
      <c r="J621" s="149"/>
      <c r="M621" s="145"/>
      <c r="N621" s="237"/>
      <c r="X621" s="150"/>
      <c r="AT621" s="147" t="s">
        <v>149</v>
      </c>
      <c r="AU621" s="147" t="s">
        <v>84</v>
      </c>
      <c r="AV621" s="12" t="s">
        <v>82</v>
      </c>
      <c r="AW621" s="12" t="s">
        <v>4</v>
      </c>
      <c r="AX621" s="12" t="s">
        <v>74</v>
      </c>
      <c r="AY621" s="147" t="s">
        <v>140</v>
      </c>
    </row>
    <row r="622" spans="2:65" s="13" customFormat="1">
      <c r="B622" s="151"/>
      <c r="D622" s="146" t="s">
        <v>149</v>
      </c>
      <c r="E622" s="152" t="s">
        <v>1</v>
      </c>
      <c r="F622" s="153" t="s">
        <v>647</v>
      </c>
      <c r="H622" s="154">
        <v>7.26</v>
      </c>
      <c r="I622" s="155"/>
      <c r="J622" s="155"/>
      <c r="M622" s="151"/>
      <c r="N622" s="238"/>
      <c r="X622" s="156"/>
      <c r="AT622" s="152" t="s">
        <v>149</v>
      </c>
      <c r="AU622" s="152" t="s">
        <v>84</v>
      </c>
      <c r="AV622" s="13" t="s">
        <v>84</v>
      </c>
      <c r="AW622" s="13" t="s">
        <v>4</v>
      </c>
      <c r="AX622" s="13" t="s">
        <v>74</v>
      </c>
      <c r="AY622" s="152" t="s">
        <v>140</v>
      </c>
    </row>
    <row r="623" spans="2:65" s="12" customFormat="1" ht="30.6">
      <c r="B623" s="145"/>
      <c r="D623" s="146" t="s">
        <v>149</v>
      </c>
      <c r="E623" s="147" t="s">
        <v>1</v>
      </c>
      <c r="F623" s="148" t="s">
        <v>648</v>
      </c>
      <c r="H623" s="147" t="s">
        <v>1</v>
      </c>
      <c r="I623" s="149"/>
      <c r="J623" s="149"/>
      <c r="M623" s="145"/>
      <c r="N623" s="237"/>
      <c r="X623" s="150"/>
      <c r="AT623" s="147" t="s">
        <v>149</v>
      </c>
      <c r="AU623" s="147" t="s">
        <v>84</v>
      </c>
      <c r="AV623" s="12" t="s">
        <v>82</v>
      </c>
      <c r="AW623" s="12" t="s">
        <v>4</v>
      </c>
      <c r="AX623" s="12" t="s">
        <v>74</v>
      </c>
      <c r="AY623" s="147" t="s">
        <v>140</v>
      </c>
    </row>
    <row r="624" spans="2:65" s="13" customFormat="1">
      <c r="B624" s="151"/>
      <c r="D624" s="146" t="s">
        <v>149</v>
      </c>
      <c r="E624" s="152" t="s">
        <v>1</v>
      </c>
      <c r="F624" s="153" t="s">
        <v>649</v>
      </c>
      <c r="H624" s="154">
        <v>13.78</v>
      </c>
      <c r="I624" s="155"/>
      <c r="J624" s="155"/>
      <c r="M624" s="151"/>
      <c r="N624" s="238"/>
      <c r="X624" s="156"/>
      <c r="AT624" s="152" t="s">
        <v>149</v>
      </c>
      <c r="AU624" s="152" t="s">
        <v>84</v>
      </c>
      <c r="AV624" s="13" t="s">
        <v>84</v>
      </c>
      <c r="AW624" s="13" t="s">
        <v>4</v>
      </c>
      <c r="AX624" s="13" t="s">
        <v>74</v>
      </c>
      <c r="AY624" s="152" t="s">
        <v>140</v>
      </c>
    </row>
    <row r="625" spans="2:65" s="14" customFormat="1">
      <c r="B625" s="157"/>
      <c r="D625" s="146" t="s">
        <v>149</v>
      </c>
      <c r="E625" s="158" t="s">
        <v>1</v>
      </c>
      <c r="F625" s="159" t="s">
        <v>152</v>
      </c>
      <c r="H625" s="160">
        <v>70.569000000000003</v>
      </c>
      <c r="I625" s="161"/>
      <c r="J625" s="161"/>
      <c r="M625" s="157"/>
      <c r="N625" s="239"/>
      <c r="X625" s="162"/>
      <c r="AT625" s="158" t="s">
        <v>149</v>
      </c>
      <c r="AU625" s="158" t="s">
        <v>84</v>
      </c>
      <c r="AV625" s="14" t="s">
        <v>147</v>
      </c>
      <c r="AW625" s="14" t="s">
        <v>4</v>
      </c>
      <c r="AX625" s="14" t="s">
        <v>82</v>
      </c>
      <c r="AY625" s="158" t="s">
        <v>140</v>
      </c>
    </row>
    <row r="626" spans="2:65" s="1" customFormat="1" ht="21.75" customHeight="1">
      <c r="B626" s="130"/>
      <c r="C626" s="131" t="s">
        <v>685</v>
      </c>
      <c r="D626" s="131" t="s">
        <v>143</v>
      </c>
      <c r="E626" s="132" t="s">
        <v>686</v>
      </c>
      <c r="F626" s="133" t="s">
        <v>687</v>
      </c>
      <c r="G626" s="134" t="s">
        <v>155</v>
      </c>
      <c r="H626" s="135">
        <v>70.569000000000003</v>
      </c>
      <c r="I626" s="136"/>
      <c r="J626" s="136"/>
      <c r="K626" s="137">
        <f>ROUND(P626*H626,2)</f>
        <v>0</v>
      </c>
      <c r="L626" s="138"/>
      <c r="M626" s="32"/>
      <c r="N626" s="236" t="s">
        <v>1</v>
      </c>
      <c r="O626" s="139" t="s">
        <v>37</v>
      </c>
      <c r="P626" s="140">
        <f>I626+J626</f>
        <v>0</v>
      </c>
      <c r="Q626" s="140">
        <f>ROUND(I626*H626,2)</f>
        <v>0</v>
      </c>
      <c r="R626" s="140">
        <f>ROUND(J626*H626,2)</f>
        <v>0</v>
      </c>
      <c r="T626" s="141">
        <f>S626*H626</f>
        <v>0</v>
      </c>
      <c r="U626" s="141">
        <v>2.0000000000000001E-4</v>
      </c>
      <c r="V626" s="141">
        <f>U626*H626</f>
        <v>1.4113800000000001E-2</v>
      </c>
      <c r="W626" s="141">
        <v>0</v>
      </c>
      <c r="X626" s="142">
        <f>W626*H626</f>
        <v>0</v>
      </c>
      <c r="AR626" s="143" t="s">
        <v>246</v>
      </c>
      <c r="AT626" s="143" t="s">
        <v>143</v>
      </c>
      <c r="AU626" s="143" t="s">
        <v>84</v>
      </c>
      <c r="AY626" s="17" t="s">
        <v>140</v>
      </c>
      <c r="BE626" s="144">
        <f>IF(O626="základní",K626,0)</f>
        <v>0</v>
      </c>
      <c r="BF626" s="144">
        <f>IF(O626="snížená",K626,0)</f>
        <v>0</v>
      </c>
      <c r="BG626" s="144">
        <f>IF(O626="zákl. přenesená",K626,0)</f>
        <v>0</v>
      </c>
      <c r="BH626" s="144">
        <f>IF(O626="sníž. přenesená",K626,0)</f>
        <v>0</v>
      </c>
      <c r="BI626" s="144">
        <f>IF(O626="nulová",K626,0)</f>
        <v>0</v>
      </c>
      <c r="BJ626" s="17" t="s">
        <v>82</v>
      </c>
      <c r="BK626" s="144">
        <f>ROUND(P626*H626,2)</f>
        <v>0</v>
      </c>
      <c r="BL626" s="17" t="s">
        <v>246</v>
      </c>
      <c r="BM626" s="143" t="s">
        <v>688</v>
      </c>
    </row>
    <row r="627" spans="2:65" s="1" customFormat="1">
      <c r="B627" s="32"/>
      <c r="D627" s="163" t="s">
        <v>172</v>
      </c>
      <c r="F627" s="164" t="s">
        <v>689</v>
      </c>
      <c r="I627" s="165"/>
      <c r="J627" s="165"/>
      <c r="M627" s="32"/>
      <c r="N627" s="240"/>
      <c r="X627" s="56"/>
      <c r="AT627" s="17" t="s">
        <v>172</v>
      </c>
      <c r="AU627" s="17" t="s">
        <v>84</v>
      </c>
    </row>
    <row r="628" spans="2:65" s="12" customFormat="1" ht="20.399999999999999">
      <c r="B628" s="145"/>
      <c r="D628" s="146" t="s">
        <v>149</v>
      </c>
      <c r="E628" s="147" t="s">
        <v>1</v>
      </c>
      <c r="F628" s="148" t="s">
        <v>684</v>
      </c>
      <c r="H628" s="147" t="s">
        <v>1</v>
      </c>
      <c r="I628" s="149"/>
      <c r="J628" s="149"/>
      <c r="M628" s="145"/>
      <c r="N628" s="237"/>
      <c r="X628" s="150"/>
      <c r="AT628" s="147" t="s">
        <v>149</v>
      </c>
      <c r="AU628" s="147" t="s">
        <v>84</v>
      </c>
      <c r="AV628" s="12" t="s">
        <v>82</v>
      </c>
      <c r="AW628" s="12" t="s">
        <v>4</v>
      </c>
      <c r="AX628" s="12" t="s">
        <v>74</v>
      </c>
      <c r="AY628" s="147" t="s">
        <v>140</v>
      </c>
    </row>
    <row r="629" spans="2:65" s="12" customFormat="1">
      <c r="B629" s="145"/>
      <c r="D629" s="146" t="s">
        <v>149</v>
      </c>
      <c r="E629" s="147" t="s">
        <v>1</v>
      </c>
      <c r="F629" s="148" t="s">
        <v>663</v>
      </c>
      <c r="H629" s="147" t="s">
        <v>1</v>
      </c>
      <c r="I629" s="149"/>
      <c r="J629" s="149"/>
      <c r="M629" s="145"/>
      <c r="N629" s="237"/>
      <c r="X629" s="150"/>
      <c r="AT629" s="147" t="s">
        <v>149</v>
      </c>
      <c r="AU629" s="147" t="s">
        <v>84</v>
      </c>
      <c r="AV629" s="12" t="s">
        <v>82</v>
      </c>
      <c r="AW629" s="12" t="s">
        <v>4</v>
      </c>
      <c r="AX629" s="12" t="s">
        <v>74</v>
      </c>
      <c r="AY629" s="147" t="s">
        <v>140</v>
      </c>
    </row>
    <row r="630" spans="2:65" s="12" customFormat="1" ht="30.6">
      <c r="B630" s="145"/>
      <c r="D630" s="146" t="s">
        <v>149</v>
      </c>
      <c r="E630" s="147" t="s">
        <v>1</v>
      </c>
      <c r="F630" s="148" t="s">
        <v>642</v>
      </c>
      <c r="H630" s="147" t="s">
        <v>1</v>
      </c>
      <c r="I630" s="149"/>
      <c r="J630" s="149"/>
      <c r="M630" s="145"/>
      <c r="N630" s="237"/>
      <c r="X630" s="150"/>
      <c r="AT630" s="147" t="s">
        <v>149</v>
      </c>
      <c r="AU630" s="147" t="s">
        <v>84</v>
      </c>
      <c r="AV630" s="12" t="s">
        <v>82</v>
      </c>
      <c r="AW630" s="12" t="s">
        <v>4</v>
      </c>
      <c r="AX630" s="12" t="s">
        <v>74</v>
      </c>
      <c r="AY630" s="147" t="s">
        <v>140</v>
      </c>
    </row>
    <row r="631" spans="2:65" s="13" customFormat="1">
      <c r="B631" s="151"/>
      <c r="D631" s="146" t="s">
        <v>149</v>
      </c>
      <c r="E631" s="152" t="s">
        <v>1</v>
      </c>
      <c r="F631" s="153" t="s">
        <v>643</v>
      </c>
      <c r="H631" s="154">
        <v>18.100000000000001</v>
      </c>
      <c r="I631" s="155"/>
      <c r="J631" s="155"/>
      <c r="M631" s="151"/>
      <c r="N631" s="238"/>
      <c r="X631" s="156"/>
      <c r="AT631" s="152" t="s">
        <v>149</v>
      </c>
      <c r="AU631" s="152" t="s">
        <v>84</v>
      </c>
      <c r="AV631" s="13" t="s">
        <v>84</v>
      </c>
      <c r="AW631" s="13" t="s">
        <v>4</v>
      </c>
      <c r="AX631" s="13" t="s">
        <v>74</v>
      </c>
      <c r="AY631" s="152" t="s">
        <v>140</v>
      </c>
    </row>
    <row r="632" spans="2:65" s="12" customFormat="1" ht="30.6">
      <c r="B632" s="145"/>
      <c r="D632" s="146" t="s">
        <v>149</v>
      </c>
      <c r="E632" s="147" t="s">
        <v>1</v>
      </c>
      <c r="F632" s="148" t="s">
        <v>644</v>
      </c>
      <c r="H632" s="147" t="s">
        <v>1</v>
      </c>
      <c r="I632" s="149"/>
      <c r="J632" s="149"/>
      <c r="M632" s="145"/>
      <c r="N632" s="237"/>
      <c r="X632" s="150"/>
      <c r="AT632" s="147" t="s">
        <v>149</v>
      </c>
      <c r="AU632" s="147" t="s">
        <v>84</v>
      </c>
      <c r="AV632" s="12" t="s">
        <v>82</v>
      </c>
      <c r="AW632" s="12" t="s">
        <v>4</v>
      </c>
      <c r="AX632" s="12" t="s">
        <v>74</v>
      </c>
      <c r="AY632" s="147" t="s">
        <v>140</v>
      </c>
    </row>
    <row r="633" spans="2:65" s="13" customFormat="1">
      <c r="B633" s="151"/>
      <c r="D633" s="146" t="s">
        <v>149</v>
      </c>
      <c r="E633" s="152" t="s">
        <v>1</v>
      </c>
      <c r="F633" s="153" t="s">
        <v>645</v>
      </c>
      <c r="H633" s="154">
        <v>22.28</v>
      </c>
      <c r="I633" s="155"/>
      <c r="J633" s="155"/>
      <c r="M633" s="151"/>
      <c r="N633" s="238"/>
      <c r="X633" s="156"/>
      <c r="AT633" s="152" t="s">
        <v>149</v>
      </c>
      <c r="AU633" s="152" t="s">
        <v>84</v>
      </c>
      <c r="AV633" s="13" t="s">
        <v>84</v>
      </c>
      <c r="AW633" s="13" t="s">
        <v>4</v>
      </c>
      <c r="AX633" s="13" t="s">
        <v>74</v>
      </c>
      <c r="AY633" s="152" t="s">
        <v>140</v>
      </c>
    </row>
    <row r="634" spans="2:65" s="12" customFormat="1" ht="30.6">
      <c r="B634" s="145"/>
      <c r="D634" s="146" t="s">
        <v>149</v>
      </c>
      <c r="E634" s="147" t="s">
        <v>1</v>
      </c>
      <c r="F634" s="148" t="s">
        <v>226</v>
      </c>
      <c r="H634" s="147" t="s">
        <v>1</v>
      </c>
      <c r="I634" s="149"/>
      <c r="J634" s="149"/>
      <c r="M634" s="145"/>
      <c r="N634" s="237"/>
      <c r="X634" s="150"/>
      <c r="AT634" s="147" t="s">
        <v>149</v>
      </c>
      <c r="AU634" s="147" t="s">
        <v>84</v>
      </c>
      <c r="AV634" s="12" t="s">
        <v>82</v>
      </c>
      <c r="AW634" s="12" t="s">
        <v>4</v>
      </c>
      <c r="AX634" s="12" t="s">
        <v>74</v>
      </c>
      <c r="AY634" s="147" t="s">
        <v>140</v>
      </c>
    </row>
    <row r="635" spans="2:65" s="13" customFormat="1">
      <c r="B635" s="151"/>
      <c r="D635" s="146" t="s">
        <v>149</v>
      </c>
      <c r="E635" s="152" t="s">
        <v>1</v>
      </c>
      <c r="F635" s="153" t="s">
        <v>393</v>
      </c>
      <c r="H635" s="154">
        <v>9.1489999999999991</v>
      </c>
      <c r="I635" s="155"/>
      <c r="J635" s="155"/>
      <c r="M635" s="151"/>
      <c r="N635" s="238"/>
      <c r="X635" s="156"/>
      <c r="AT635" s="152" t="s">
        <v>149</v>
      </c>
      <c r="AU635" s="152" t="s">
        <v>84</v>
      </c>
      <c r="AV635" s="13" t="s">
        <v>84</v>
      </c>
      <c r="AW635" s="13" t="s">
        <v>4</v>
      </c>
      <c r="AX635" s="13" t="s">
        <v>74</v>
      </c>
      <c r="AY635" s="152" t="s">
        <v>140</v>
      </c>
    </row>
    <row r="636" spans="2:65" s="12" customFormat="1" ht="30.6">
      <c r="B636" s="145"/>
      <c r="D636" s="146" t="s">
        <v>149</v>
      </c>
      <c r="E636" s="147" t="s">
        <v>1</v>
      </c>
      <c r="F636" s="148" t="s">
        <v>646</v>
      </c>
      <c r="H636" s="147" t="s">
        <v>1</v>
      </c>
      <c r="I636" s="149"/>
      <c r="J636" s="149"/>
      <c r="M636" s="145"/>
      <c r="N636" s="237"/>
      <c r="X636" s="150"/>
      <c r="AT636" s="147" t="s">
        <v>149</v>
      </c>
      <c r="AU636" s="147" t="s">
        <v>84</v>
      </c>
      <c r="AV636" s="12" t="s">
        <v>82</v>
      </c>
      <c r="AW636" s="12" t="s">
        <v>4</v>
      </c>
      <c r="AX636" s="12" t="s">
        <v>74</v>
      </c>
      <c r="AY636" s="147" t="s">
        <v>140</v>
      </c>
    </row>
    <row r="637" spans="2:65" s="13" customFormat="1">
      <c r="B637" s="151"/>
      <c r="D637" s="146" t="s">
        <v>149</v>
      </c>
      <c r="E637" s="152" t="s">
        <v>1</v>
      </c>
      <c r="F637" s="153" t="s">
        <v>647</v>
      </c>
      <c r="H637" s="154">
        <v>7.26</v>
      </c>
      <c r="I637" s="155"/>
      <c r="J637" s="155"/>
      <c r="M637" s="151"/>
      <c r="N637" s="238"/>
      <c r="X637" s="156"/>
      <c r="AT637" s="152" t="s">
        <v>149</v>
      </c>
      <c r="AU637" s="152" t="s">
        <v>84</v>
      </c>
      <c r="AV637" s="13" t="s">
        <v>84</v>
      </c>
      <c r="AW637" s="13" t="s">
        <v>4</v>
      </c>
      <c r="AX637" s="13" t="s">
        <v>74</v>
      </c>
      <c r="AY637" s="152" t="s">
        <v>140</v>
      </c>
    </row>
    <row r="638" spans="2:65" s="12" customFormat="1" ht="30.6">
      <c r="B638" s="145"/>
      <c r="D638" s="146" t="s">
        <v>149</v>
      </c>
      <c r="E638" s="147" t="s">
        <v>1</v>
      </c>
      <c r="F638" s="148" t="s">
        <v>648</v>
      </c>
      <c r="H638" s="147" t="s">
        <v>1</v>
      </c>
      <c r="I638" s="149"/>
      <c r="J638" s="149"/>
      <c r="M638" s="145"/>
      <c r="N638" s="237"/>
      <c r="X638" s="150"/>
      <c r="AT638" s="147" t="s">
        <v>149</v>
      </c>
      <c r="AU638" s="147" t="s">
        <v>84</v>
      </c>
      <c r="AV638" s="12" t="s">
        <v>82</v>
      </c>
      <c r="AW638" s="12" t="s">
        <v>4</v>
      </c>
      <c r="AX638" s="12" t="s">
        <v>74</v>
      </c>
      <c r="AY638" s="147" t="s">
        <v>140</v>
      </c>
    </row>
    <row r="639" spans="2:65" s="13" customFormat="1">
      <c r="B639" s="151"/>
      <c r="D639" s="146" t="s">
        <v>149</v>
      </c>
      <c r="E639" s="152" t="s">
        <v>1</v>
      </c>
      <c r="F639" s="153" t="s">
        <v>649</v>
      </c>
      <c r="H639" s="154">
        <v>13.78</v>
      </c>
      <c r="I639" s="155"/>
      <c r="J639" s="155"/>
      <c r="M639" s="151"/>
      <c r="N639" s="238"/>
      <c r="X639" s="156"/>
      <c r="AT639" s="152" t="s">
        <v>149</v>
      </c>
      <c r="AU639" s="152" t="s">
        <v>84</v>
      </c>
      <c r="AV639" s="13" t="s">
        <v>84</v>
      </c>
      <c r="AW639" s="13" t="s">
        <v>4</v>
      </c>
      <c r="AX639" s="13" t="s">
        <v>74</v>
      </c>
      <c r="AY639" s="152" t="s">
        <v>140</v>
      </c>
    </row>
    <row r="640" spans="2:65" s="14" customFormat="1">
      <c r="B640" s="157"/>
      <c r="D640" s="146" t="s">
        <v>149</v>
      </c>
      <c r="E640" s="158" t="s">
        <v>1</v>
      </c>
      <c r="F640" s="159" t="s">
        <v>152</v>
      </c>
      <c r="H640" s="160">
        <v>70.569000000000003</v>
      </c>
      <c r="I640" s="161"/>
      <c r="J640" s="161"/>
      <c r="M640" s="157"/>
      <c r="N640" s="239"/>
      <c r="X640" s="162"/>
      <c r="AT640" s="158" t="s">
        <v>149</v>
      </c>
      <c r="AU640" s="158" t="s">
        <v>84</v>
      </c>
      <c r="AV640" s="14" t="s">
        <v>147</v>
      </c>
      <c r="AW640" s="14" t="s">
        <v>4</v>
      </c>
      <c r="AX640" s="14" t="s">
        <v>82</v>
      </c>
      <c r="AY640" s="158" t="s">
        <v>140</v>
      </c>
    </row>
    <row r="641" spans="2:65" s="1" customFormat="1" ht="16.5" customHeight="1">
      <c r="B641" s="130"/>
      <c r="C641" s="131" t="s">
        <v>690</v>
      </c>
      <c r="D641" s="131" t="s">
        <v>143</v>
      </c>
      <c r="E641" s="132" t="s">
        <v>691</v>
      </c>
      <c r="F641" s="133" t="s">
        <v>692</v>
      </c>
      <c r="G641" s="134" t="s">
        <v>170</v>
      </c>
      <c r="H641" s="135">
        <v>23.2</v>
      </c>
      <c r="I641" s="136"/>
      <c r="J641" s="136"/>
      <c r="K641" s="137">
        <f>ROUND(P641*H641,2)</f>
        <v>0</v>
      </c>
      <c r="L641" s="138"/>
      <c r="M641" s="32"/>
      <c r="N641" s="236" t="s">
        <v>1</v>
      </c>
      <c r="O641" s="139" t="s">
        <v>37</v>
      </c>
      <c r="P641" s="140">
        <f>I641+J641</f>
        <v>0</v>
      </c>
      <c r="Q641" s="140">
        <f>ROUND(I641*H641,2)</f>
        <v>0</v>
      </c>
      <c r="R641" s="140">
        <f>ROUND(J641*H641,2)</f>
        <v>0</v>
      </c>
      <c r="T641" s="141">
        <f>S641*H641</f>
        <v>0</v>
      </c>
      <c r="U641" s="141">
        <v>3.1199999999999999E-3</v>
      </c>
      <c r="V641" s="141">
        <f>U641*H641</f>
        <v>7.238399999999999E-2</v>
      </c>
      <c r="W641" s="141">
        <v>0</v>
      </c>
      <c r="X641" s="142">
        <f>W641*H641</f>
        <v>0</v>
      </c>
      <c r="AR641" s="143" t="s">
        <v>246</v>
      </c>
      <c r="AT641" s="143" t="s">
        <v>143</v>
      </c>
      <c r="AU641" s="143" t="s">
        <v>84</v>
      </c>
      <c r="AY641" s="17" t="s">
        <v>140</v>
      </c>
      <c r="BE641" s="144">
        <f>IF(O641="základní",K641,0)</f>
        <v>0</v>
      </c>
      <c r="BF641" s="144">
        <f>IF(O641="snížená",K641,0)</f>
        <v>0</v>
      </c>
      <c r="BG641" s="144">
        <f>IF(O641="zákl. přenesená",K641,0)</f>
        <v>0</v>
      </c>
      <c r="BH641" s="144">
        <f>IF(O641="sníž. přenesená",K641,0)</f>
        <v>0</v>
      </c>
      <c r="BI641" s="144">
        <f>IF(O641="nulová",K641,0)</f>
        <v>0</v>
      </c>
      <c r="BJ641" s="17" t="s">
        <v>82</v>
      </c>
      <c r="BK641" s="144">
        <f>ROUND(P641*H641,2)</f>
        <v>0</v>
      </c>
      <c r="BL641" s="17" t="s">
        <v>246</v>
      </c>
      <c r="BM641" s="143" t="s">
        <v>693</v>
      </c>
    </row>
    <row r="642" spans="2:65" s="1" customFormat="1">
      <c r="B642" s="32"/>
      <c r="D642" s="163" t="s">
        <v>172</v>
      </c>
      <c r="F642" s="164" t="s">
        <v>694</v>
      </c>
      <c r="I642" s="165"/>
      <c r="J642" s="165"/>
      <c r="M642" s="32"/>
      <c r="N642" s="240"/>
      <c r="X642" s="56"/>
      <c r="AT642" s="17" t="s">
        <v>172</v>
      </c>
      <c r="AU642" s="17" t="s">
        <v>84</v>
      </c>
    </row>
    <row r="643" spans="2:65" s="13" customFormat="1">
      <c r="B643" s="151"/>
      <c r="D643" s="146" t="s">
        <v>149</v>
      </c>
      <c r="E643" s="152" t="s">
        <v>1</v>
      </c>
      <c r="F643" s="153" t="s">
        <v>695</v>
      </c>
      <c r="H643" s="154">
        <v>23.2</v>
      </c>
      <c r="I643" s="155"/>
      <c r="J643" s="155"/>
      <c r="M643" s="151"/>
      <c r="N643" s="238"/>
      <c r="X643" s="156"/>
      <c r="AT643" s="152" t="s">
        <v>149</v>
      </c>
      <c r="AU643" s="152" t="s">
        <v>84</v>
      </c>
      <c r="AV643" s="13" t="s">
        <v>84</v>
      </c>
      <c r="AW643" s="13" t="s">
        <v>4</v>
      </c>
      <c r="AX643" s="13" t="s">
        <v>74</v>
      </c>
      <c r="AY643" s="152" t="s">
        <v>140</v>
      </c>
    </row>
    <row r="644" spans="2:65" s="14" customFormat="1">
      <c r="B644" s="157"/>
      <c r="D644" s="146" t="s">
        <v>149</v>
      </c>
      <c r="E644" s="158" t="s">
        <v>1</v>
      </c>
      <c r="F644" s="159" t="s">
        <v>152</v>
      </c>
      <c r="H644" s="160">
        <v>23.2</v>
      </c>
      <c r="I644" s="161"/>
      <c r="J644" s="161"/>
      <c r="M644" s="157"/>
      <c r="N644" s="239"/>
      <c r="X644" s="162"/>
      <c r="AT644" s="158" t="s">
        <v>149</v>
      </c>
      <c r="AU644" s="158" t="s">
        <v>84</v>
      </c>
      <c r="AV644" s="14" t="s">
        <v>147</v>
      </c>
      <c r="AW644" s="14" t="s">
        <v>4</v>
      </c>
      <c r="AX644" s="14" t="s">
        <v>82</v>
      </c>
      <c r="AY644" s="158" t="s">
        <v>140</v>
      </c>
    </row>
    <row r="645" spans="2:65" s="1" customFormat="1" ht="24.15" customHeight="1">
      <c r="B645" s="130"/>
      <c r="C645" s="131" t="s">
        <v>696</v>
      </c>
      <c r="D645" s="131" t="s">
        <v>143</v>
      </c>
      <c r="E645" s="132" t="s">
        <v>697</v>
      </c>
      <c r="F645" s="133" t="s">
        <v>698</v>
      </c>
      <c r="G645" s="134" t="s">
        <v>231</v>
      </c>
      <c r="H645" s="135">
        <v>0.33600000000000002</v>
      </c>
      <c r="I645" s="136"/>
      <c r="J645" s="136"/>
      <c r="K645" s="137">
        <f>ROUND(P645*H645,2)</f>
        <v>0</v>
      </c>
      <c r="L645" s="138"/>
      <c r="M645" s="32"/>
      <c r="N645" s="236" t="s">
        <v>1</v>
      </c>
      <c r="O645" s="139" t="s">
        <v>37</v>
      </c>
      <c r="P645" s="140">
        <f>I645+J645</f>
        <v>0</v>
      </c>
      <c r="Q645" s="140">
        <f>ROUND(I645*H645,2)</f>
        <v>0</v>
      </c>
      <c r="R645" s="140">
        <f>ROUND(J645*H645,2)</f>
        <v>0</v>
      </c>
      <c r="T645" s="141">
        <f>S645*H645</f>
        <v>0</v>
      </c>
      <c r="U645" s="141">
        <v>0</v>
      </c>
      <c r="V645" s="141">
        <f>U645*H645</f>
        <v>0</v>
      </c>
      <c r="W645" s="141">
        <v>0</v>
      </c>
      <c r="X645" s="142">
        <f>W645*H645</f>
        <v>0</v>
      </c>
      <c r="AR645" s="143" t="s">
        <v>246</v>
      </c>
      <c r="AT645" s="143" t="s">
        <v>143</v>
      </c>
      <c r="AU645" s="143" t="s">
        <v>84</v>
      </c>
      <c r="AY645" s="17" t="s">
        <v>140</v>
      </c>
      <c r="BE645" s="144">
        <f>IF(O645="základní",K645,0)</f>
        <v>0</v>
      </c>
      <c r="BF645" s="144">
        <f>IF(O645="snížená",K645,0)</f>
        <v>0</v>
      </c>
      <c r="BG645" s="144">
        <f>IF(O645="zákl. přenesená",K645,0)</f>
        <v>0</v>
      </c>
      <c r="BH645" s="144">
        <f>IF(O645="sníž. přenesená",K645,0)</f>
        <v>0</v>
      </c>
      <c r="BI645" s="144">
        <f>IF(O645="nulová",K645,0)</f>
        <v>0</v>
      </c>
      <c r="BJ645" s="17" t="s">
        <v>82</v>
      </c>
      <c r="BK645" s="144">
        <f>ROUND(P645*H645,2)</f>
        <v>0</v>
      </c>
      <c r="BL645" s="17" t="s">
        <v>246</v>
      </c>
      <c r="BM645" s="143" t="s">
        <v>699</v>
      </c>
    </row>
    <row r="646" spans="2:65" s="1" customFormat="1">
      <c r="B646" s="32"/>
      <c r="D646" s="163" t="s">
        <v>172</v>
      </c>
      <c r="F646" s="164" t="s">
        <v>700</v>
      </c>
      <c r="I646" s="165"/>
      <c r="J646" s="165"/>
      <c r="M646" s="32"/>
      <c r="N646" s="240"/>
      <c r="X646" s="56"/>
      <c r="AT646" s="17" t="s">
        <v>172</v>
      </c>
      <c r="AU646" s="17" t="s">
        <v>84</v>
      </c>
    </row>
    <row r="647" spans="2:65" s="11" customFormat="1" ht="22.8" customHeight="1">
      <c r="B647" s="118"/>
      <c r="D647" s="119" t="s">
        <v>73</v>
      </c>
      <c r="E647" s="128" t="s">
        <v>701</v>
      </c>
      <c r="F647" s="128" t="s">
        <v>702</v>
      </c>
      <c r="I647" s="121"/>
      <c r="J647" s="121"/>
      <c r="K647" s="129">
        <f>BK647</f>
        <v>0</v>
      </c>
      <c r="M647" s="118"/>
      <c r="N647" s="235"/>
      <c r="Q647" s="123">
        <f>SUM(Q648:Q723)</f>
        <v>0</v>
      </c>
      <c r="R647" s="123">
        <f>SUM(R648:R723)</f>
        <v>0</v>
      </c>
      <c r="T647" s="124">
        <f>SUM(T648:T723)</f>
        <v>0</v>
      </c>
      <c r="V647" s="124">
        <f>SUM(V648:V723)</f>
        <v>0.13869656999999999</v>
      </c>
      <c r="X647" s="125">
        <f>SUM(X648:X723)</f>
        <v>4.3057055999999996</v>
      </c>
      <c r="AR647" s="119" t="s">
        <v>84</v>
      </c>
      <c r="AT647" s="126" t="s">
        <v>73</v>
      </c>
      <c r="AU647" s="126" t="s">
        <v>82</v>
      </c>
      <c r="AY647" s="119" t="s">
        <v>140</v>
      </c>
      <c r="BK647" s="127">
        <f>SUM(BK648:BK723)</f>
        <v>0</v>
      </c>
    </row>
    <row r="648" spans="2:65" s="1" customFormat="1" ht="16.5" customHeight="1">
      <c r="B648" s="130"/>
      <c r="C648" s="131" t="s">
        <v>703</v>
      </c>
      <c r="D648" s="131" t="s">
        <v>143</v>
      </c>
      <c r="E648" s="132" t="s">
        <v>704</v>
      </c>
      <c r="F648" s="133" t="s">
        <v>705</v>
      </c>
      <c r="G648" s="134" t="s">
        <v>155</v>
      </c>
      <c r="H648" s="135">
        <v>7.8380000000000001</v>
      </c>
      <c r="I648" s="136"/>
      <c r="J648" s="136"/>
      <c r="K648" s="137">
        <f>ROUND(P648*H648,2)</f>
        <v>0</v>
      </c>
      <c r="L648" s="138"/>
      <c r="M648" s="32"/>
      <c r="N648" s="236" t="s">
        <v>1</v>
      </c>
      <c r="O648" s="139" t="s">
        <v>37</v>
      </c>
      <c r="P648" s="140">
        <f>I648+J648</f>
        <v>0</v>
      </c>
      <c r="Q648" s="140">
        <f>ROUND(I648*H648,2)</f>
        <v>0</v>
      </c>
      <c r="R648" s="140">
        <f>ROUND(J648*H648,2)</f>
        <v>0</v>
      </c>
      <c r="T648" s="141">
        <f>S648*H648</f>
        <v>0</v>
      </c>
      <c r="U648" s="141">
        <v>0</v>
      </c>
      <c r="V648" s="141">
        <f>U648*H648</f>
        <v>0</v>
      </c>
      <c r="W648" s="141">
        <v>0</v>
      </c>
      <c r="X648" s="142">
        <f>W648*H648</f>
        <v>0</v>
      </c>
      <c r="AR648" s="143" t="s">
        <v>246</v>
      </c>
      <c r="AT648" s="143" t="s">
        <v>143</v>
      </c>
      <c r="AU648" s="143" t="s">
        <v>84</v>
      </c>
      <c r="AY648" s="17" t="s">
        <v>140</v>
      </c>
      <c r="BE648" s="144">
        <f>IF(O648="základní",K648,0)</f>
        <v>0</v>
      </c>
      <c r="BF648" s="144">
        <f>IF(O648="snížená",K648,0)</f>
        <v>0</v>
      </c>
      <c r="BG648" s="144">
        <f>IF(O648="zákl. přenesená",K648,0)</f>
        <v>0</v>
      </c>
      <c r="BH648" s="144">
        <f>IF(O648="sníž. přenesená",K648,0)</f>
        <v>0</v>
      </c>
      <c r="BI648" s="144">
        <f>IF(O648="nulová",K648,0)</f>
        <v>0</v>
      </c>
      <c r="BJ648" s="17" t="s">
        <v>82</v>
      </c>
      <c r="BK648" s="144">
        <f>ROUND(P648*H648,2)</f>
        <v>0</v>
      </c>
      <c r="BL648" s="17" t="s">
        <v>246</v>
      </c>
      <c r="BM648" s="143" t="s">
        <v>706</v>
      </c>
    </row>
    <row r="649" spans="2:65" s="1" customFormat="1">
      <c r="B649" s="32"/>
      <c r="D649" s="163" t="s">
        <v>172</v>
      </c>
      <c r="F649" s="164" t="s">
        <v>707</v>
      </c>
      <c r="I649" s="165"/>
      <c r="J649" s="165"/>
      <c r="M649" s="32"/>
      <c r="N649" s="240"/>
      <c r="X649" s="56"/>
      <c r="AT649" s="17" t="s">
        <v>172</v>
      </c>
      <c r="AU649" s="17" t="s">
        <v>84</v>
      </c>
    </row>
    <row r="650" spans="2:65" s="12" customFormat="1">
      <c r="B650" s="145"/>
      <c r="D650" s="146" t="s">
        <v>149</v>
      </c>
      <c r="E650" s="147" t="s">
        <v>1</v>
      </c>
      <c r="F650" s="148" t="s">
        <v>708</v>
      </c>
      <c r="H650" s="147" t="s">
        <v>1</v>
      </c>
      <c r="I650" s="149"/>
      <c r="J650" s="149"/>
      <c r="M650" s="145"/>
      <c r="N650" s="237"/>
      <c r="X650" s="150"/>
      <c r="AT650" s="147" t="s">
        <v>149</v>
      </c>
      <c r="AU650" s="147" t="s">
        <v>84</v>
      </c>
      <c r="AV650" s="12" t="s">
        <v>82</v>
      </c>
      <c r="AW650" s="12" t="s">
        <v>4</v>
      </c>
      <c r="AX650" s="12" t="s">
        <v>74</v>
      </c>
      <c r="AY650" s="147" t="s">
        <v>140</v>
      </c>
    </row>
    <row r="651" spans="2:65" s="12" customFormat="1" ht="20.399999999999999">
      <c r="B651" s="145"/>
      <c r="D651" s="146" t="s">
        <v>149</v>
      </c>
      <c r="E651" s="147" t="s">
        <v>1</v>
      </c>
      <c r="F651" s="148" t="s">
        <v>709</v>
      </c>
      <c r="H651" s="147" t="s">
        <v>1</v>
      </c>
      <c r="I651" s="149"/>
      <c r="J651" s="149"/>
      <c r="M651" s="145"/>
      <c r="N651" s="237"/>
      <c r="X651" s="150"/>
      <c r="AT651" s="147" t="s">
        <v>149</v>
      </c>
      <c r="AU651" s="147" t="s">
        <v>84</v>
      </c>
      <c r="AV651" s="12" t="s">
        <v>82</v>
      </c>
      <c r="AW651" s="12" t="s">
        <v>4</v>
      </c>
      <c r="AX651" s="12" t="s">
        <v>74</v>
      </c>
      <c r="AY651" s="147" t="s">
        <v>140</v>
      </c>
    </row>
    <row r="652" spans="2:65" s="13" customFormat="1">
      <c r="B652" s="151"/>
      <c r="D652" s="146" t="s">
        <v>149</v>
      </c>
      <c r="E652" s="152" t="s">
        <v>1</v>
      </c>
      <c r="F652" s="153" t="s">
        <v>710</v>
      </c>
      <c r="H652" s="154">
        <v>5.6630000000000003</v>
      </c>
      <c r="I652" s="155"/>
      <c r="J652" s="155"/>
      <c r="M652" s="151"/>
      <c r="N652" s="238"/>
      <c r="X652" s="156"/>
      <c r="AT652" s="152" t="s">
        <v>149</v>
      </c>
      <c r="AU652" s="152" t="s">
        <v>84</v>
      </c>
      <c r="AV652" s="13" t="s">
        <v>84</v>
      </c>
      <c r="AW652" s="13" t="s">
        <v>4</v>
      </c>
      <c r="AX652" s="13" t="s">
        <v>74</v>
      </c>
      <c r="AY652" s="152" t="s">
        <v>140</v>
      </c>
    </row>
    <row r="653" spans="2:65" s="13" customFormat="1">
      <c r="B653" s="151"/>
      <c r="D653" s="146" t="s">
        <v>149</v>
      </c>
      <c r="E653" s="152" t="s">
        <v>1</v>
      </c>
      <c r="F653" s="153" t="s">
        <v>711</v>
      </c>
      <c r="H653" s="154">
        <v>2.1749999999999998</v>
      </c>
      <c r="I653" s="155"/>
      <c r="J653" s="155"/>
      <c r="M653" s="151"/>
      <c r="N653" s="238"/>
      <c r="X653" s="156"/>
      <c r="AT653" s="152" t="s">
        <v>149</v>
      </c>
      <c r="AU653" s="152" t="s">
        <v>84</v>
      </c>
      <c r="AV653" s="13" t="s">
        <v>84</v>
      </c>
      <c r="AW653" s="13" t="s">
        <v>4</v>
      </c>
      <c r="AX653" s="13" t="s">
        <v>74</v>
      </c>
      <c r="AY653" s="152" t="s">
        <v>140</v>
      </c>
    </row>
    <row r="654" spans="2:65" s="14" customFormat="1">
      <c r="B654" s="157"/>
      <c r="D654" s="146" t="s">
        <v>149</v>
      </c>
      <c r="E654" s="158" t="s">
        <v>1</v>
      </c>
      <c r="F654" s="159" t="s">
        <v>152</v>
      </c>
      <c r="H654" s="160">
        <v>7.8380000000000001</v>
      </c>
      <c r="I654" s="161"/>
      <c r="J654" s="161"/>
      <c r="M654" s="157"/>
      <c r="N654" s="239"/>
      <c r="X654" s="162"/>
      <c r="AT654" s="158" t="s">
        <v>149</v>
      </c>
      <c r="AU654" s="158" t="s">
        <v>84</v>
      </c>
      <c r="AV654" s="14" t="s">
        <v>147</v>
      </c>
      <c r="AW654" s="14" t="s">
        <v>4</v>
      </c>
      <c r="AX654" s="14" t="s">
        <v>82</v>
      </c>
      <c r="AY654" s="158" t="s">
        <v>140</v>
      </c>
    </row>
    <row r="655" spans="2:65" s="1" customFormat="1" ht="16.5" customHeight="1">
      <c r="B655" s="130"/>
      <c r="C655" s="131" t="s">
        <v>712</v>
      </c>
      <c r="D655" s="131" t="s">
        <v>143</v>
      </c>
      <c r="E655" s="132" t="s">
        <v>713</v>
      </c>
      <c r="F655" s="133" t="s">
        <v>714</v>
      </c>
      <c r="G655" s="134" t="s">
        <v>155</v>
      </c>
      <c r="H655" s="135">
        <v>7.8380000000000001</v>
      </c>
      <c r="I655" s="136"/>
      <c r="J655" s="136"/>
      <c r="K655" s="137">
        <f>ROUND(P655*H655,2)</f>
        <v>0</v>
      </c>
      <c r="L655" s="138"/>
      <c r="M655" s="32"/>
      <c r="N655" s="236" t="s">
        <v>1</v>
      </c>
      <c r="O655" s="139" t="s">
        <v>37</v>
      </c>
      <c r="P655" s="140">
        <f>I655+J655</f>
        <v>0</v>
      </c>
      <c r="Q655" s="140">
        <f>ROUND(I655*H655,2)</f>
        <v>0</v>
      </c>
      <c r="R655" s="140">
        <f>ROUND(J655*H655,2)</f>
        <v>0</v>
      </c>
      <c r="T655" s="141">
        <f>S655*H655</f>
        <v>0</v>
      </c>
      <c r="U655" s="141">
        <v>2.9999999999999997E-4</v>
      </c>
      <c r="V655" s="141">
        <f>U655*H655</f>
        <v>2.3514E-3</v>
      </c>
      <c r="W655" s="141">
        <v>0</v>
      </c>
      <c r="X655" s="142">
        <f>W655*H655</f>
        <v>0</v>
      </c>
      <c r="AR655" s="143" t="s">
        <v>246</v>
      </c>
      <c r="AT655" s="143" t="s">
        <v>143</v>
      </c>
      <c r="AU655" s="143" t="s">
        <v>84</v>
      </c>
      <c r="AY655" s="17" t="s">
        <v>140</v>
      </c>
      <c r="BE655" s="144">
        <f>IF(O655="základní",K655,0)</f>
        <v>0</v>
      </c>
      <c r="BF655" s="144">
        <f>IF(O655="snížená",K655,0)</f>
        <v>0</v>
      </c>
      <c r="BG655" s="144">
        <f>IF(O655="zákl. přenesená",K655,0)</f>
        <v>0</v>
      </c>
      <c r="BH655" s="144">
        <f>IF(O655="sníž. přenesená",K655,0)</f>
        <v>0</v>
      </c>
      <c r="BI655" s="144">
        <f>IF(O655="nulová",K655,0)</f>
        <v>0</v>
      </c>
      <c r="BJ655" s="17" t="s">
        <v>82</v>
      </c>
      <c r="BK655" s="144">
        <f>ROUND(P655*H655,2)</f>
        <v>0</v>
      </c>
      <c r="BL655" s="17" t="s">
        <v>246</v>
      </c>
      <c r="BM655" s="143" t="s">
        <v>715</v>
      </c>
    </row>
    <row r="656" spans="2:65" s="1" customFormat="1">
      <c r="B656" s="32"/>
      <c r="D656" s="163" t="s">
        <v>172</v>
      </c>
      <c r="F656" s="164" t="s">
        <v>716</v>
      </c>
      <c r="I656" s="165"/>
      <c r="J656" s="165"/>
      <c r="M656" s="32"/>
      <c r="N656" s="240"/>
      <c r="X656" s="56"/>
      <c r="AT656" s="17" t="s">
        <v>172</v>
      </c>
      <c r="AU656" s="17" t="s">
        <v>84</v>
      </c>
    </row>
    <row r="657" spans="2:65" s="12" customFormat="1">
      <c r="B657" s="145"/>
      <c r="D657" s="146" t="s">
        <v>149</v>
      </c>
      <c r="E657" s="147" t="s">
        <v>1</v>
      </c>
      <c r="F657" s="148" t="s">
        <v>708</v>
      </c>
      <c r="H657" s="147" t="s">
        <v>1</v>
      </c>
      <c r="I657" s="149"/>
      <c r="J657" s="149"/>
      <c r="M657" s="145"/>
      <c r="N657" s="237"/>
      <c r="X657" s="150"/>
      <c r="AT657" s="147" t="s">
        <v>149</v>
      </c>
      <c r="AU657" s="147" t="s">
        <v>84</v>
      </c>
      <c r="AV657" s="12" t="s">
        <v>82</v>
      </c>
      <c r="AW657" s="12" t="s">
        <v>4</v>
      </c>
      <c r="AX657" s="12" t="s">
        <v>74</v>
      </c>
      <c r="AY657" s="147" t="s">
        <v>140</v>
      </c>
    </row>
    <row r="658" spans="2:65" s="12" customFormat="1" ht="20.399999999999999">
      <c r="B658" s="145"/>
      <c r="D658" s="146" t="s">
        <v>149</v>
      </c>
      <c r="E658" s="147" t="s">
        <v>1</v>
      </c>
      <c r="F658" s="148" t="s">
        <v>709</v>
      </c>
      <c r="H658" s="147" t="s">
        <v>1</v>
      </c>
      <c r="I658" s="149"/>
      <c r="J658" s="149"/>
      <c r="M658" s="145"/>
      <c r="N658" s="237"/>
      <c r="X658" s="150"/>
      <c r="AT658" s="147" t="s">
        <v>149</v>
      </c>
      <c r="AU658" s="147" t="s">
        <v>84</v>
      </c>
      <c r="AV658" s="12" t="s">
        <v>82</v>
      </c>
      <c r="AW658" s="12" t="s">
        <v>4</v>
      </c>
      <c r="AX658" s="12" t="s">
        <v>74</v>
      </c>
      <c r="AY658" s="147" t="s">
        <v>140</v>
      </c>
    </row>
    <row r="659" spans="2:65" s="13" customFormat="1">
      <c r="B659" s="151"/>
      <c r="D659" s="146" t="s">
        <v>149</v>
      </c>
      <c r="E659" s="152" t="s">
        <v>1</v>
      </c>
      <c r="F659" s="153" t="s">
        <v>710</v>
      </c>
      <c r="H659" s="154">
        <v>5.6630000000000003</v>
      </c>
      <c r="I659" s="155"/>
      <c r="J659" s="155"/>
      <c r="M659" s="151"/>
      <c r="N659" s="238"/>
      <c r="X659" s="156"/>
      <c r="AT659" s="152" t="s">
        <v>149</v>
      </c>
      <c r="AU659" s="152" t="s">
        <v>84</v>
      </c>
      <c r="AV659" s="13" t="s">
        <v>84</v>
      </c>
      <c r="AW659" s="13" t="s">
        <v>4</v>
      </c>
      <c r="AX659" s="13" t="s">
        <v>74</v>
      </c>
      <c r="AY659" s="152" t="s">
        <v>140</v>
      </c>
    </row>
    <row r="660" spans="2:65" s="13" customFormat="1">
      <c r="B660" s="151"/>
      <c r="D660" s="146" t="s">
        <v>149</v>
      </c>
      <c r="E660" s="152" t="s">
        <v>1</v>
      </c>
      <c r="F660" s="153" t="s">
        <v>711</v>
      </c>
      <c r="H660" s="154">
        <v>2.1749999999999998</v>
      </c>
      <c r="I660" s="155"/>
      <c r="J660" s="155"/>
      <c r="M660" s="151"/>
      <c r="N660" s="238"/>
      <c r="X660" s="156"/>
      <c r="AT660" s="152" t="s">
        <v>149</v>
      </c>
      <c r="AU660" s="152" t="s">
        <v>84</v>
      </c>
      <c r="AV660" s="13" t="s">
        <v>84</v>
      </c>
      <c r="AW660" s="13" t="s">
        <v>4</v>
      </c>
      <c r="AX660" s="13" t="s">
        <v>74</v>
      </c>
      <c r="AY660" s="152" t="s">
        <v>140</v>
      </c>
    </row>
    <row r="661" spans="2:65" s="14" customFormat="1">
      <c r="B661" s="157"/>
      <c r="D661" s="146" t="s">
        <v>149</v>
      </c>
      <c r="E661" s="158" t="s">
        <v>1</v>
      </c>
      <c r="F661" s="159" t="s">
        <v>152</v>
      </c>
      <c r="H661" s="160">
        <v>7.8380000000000001</v>
      </c>
      <c r="I661" s="161"/>
      <c r="J661" s="161"/>
      <c r="M661" s="157"/>
      <c r="N661" s="239"/>
      <c r="X661" s="162"/>
      <c r="AT661" s="158" t="s">
        <v>149</v>
      </c>
      <c r="AU661" s="158" t="s">
        <v>84</v>
      </c>
      <c r="AV661" s="14" t="s">
        <v>147</v>
      </c>
      <c r="AW661" s="14" t="s">
        <v>4</v>
      </c>
      <c r="AX661" s="14" t="s">
        <v>82</v>
      </c>
      <c r="AY661" s="158" t="s">
        <v>140</v>
      </c>
    </row>
    <row r="662" spans="2:65" s="1" customFormat="1" ht="24.15" customHeight="1">
      <c r="B662" s="130"/>
      <c r="C662" s="131" t="s">
        <v>717</v>
      </c>
      <c r="D662" s="131" t="s">
        <v>143</v>
      </c>
      <c r="E662" s="132" t="s">
        <v>718</v>
      </c>
      <c r="F662" s="133" t="s">
        <v>719</v>
      </c>
      <c r="G662" s="134" t="s">
        <v>155</v>
      </c>
      <c r="H662" s="135">
        <v>7.8380000000000001</v>
      </c>
      <c r="I662" s="136"/>
      <c r="J662" s="136"/>
      <c r="K662" s="137">
        <f>ROUND(P662*H662,2)</f>
        <v>0</v>
      </c>
      <c r="L662" s="138"/>
      <c r="M662" s="32"/>
      <c r="N662" s="236" t="s">
        <v>1</v>
      </c>
      <c r="O662" s="139" t="s">
        <v>37</v>
      </c>
      <c r="P662" s="140">
        <f>I662+J662</f>
        <v>0</v>
      </c>
      <c r="Q662" s="140">
        <f>ROUND(I662*H662,2)</f>
        <v>0</v>
      </c>
      <c r="R662" s="140">
        <f>ROUND(J662*H662,2)</f>
        <v>0</v>
      </c>
      <c r="T662" s="141">
        <f>S662*H662</f>
        <v>0</v>
      </c>
      <c r="U662" s="141">
        <v>1.5E-3</v>
      </c>
      <c r="V662" s="141">
        <f>U662*H662</f>
        <v>1.1757E-2</v>
      </c>
      <c r="W662" s="141">
        <v>0</v>
      </c>
      <c r="X662" s="142">
        <f>W662*H662</f>
        <v>0</v>
      </c>
      <c r="AR662" s="143" t="s">
        <v>246</v>
      </c>
      <c r="AT662" s="143" t="s">
        <v>143</v>
      </c>
      <c r="AU662" s="143" t="s">
        <v>84</v>
      </c>
      <c r="AY662" s="17" t="s">
        <v>140</v>
      </c>
      <c r="BE662" s="144">
        <f>IF(O662="základní",K662,0)</f>
        <v>0</v>
      </c>
      <c r="BF662" s="144">
        <f>IF(O662="snížená",K662,0)</f>
        <v>0</v>
      </c>
      <c r="BG662" s="144">
        <f>IF(O662="zákl. přenesená",K662,0)</f>
        <v>0</v>
      </c>
      <c r="BH662" s="144">
        <f>IF(O662="sníž. přenesená",K662,0)</f>
        <v>0</v>
      </c>
      <c r="BI662" s="144">
        <f>IF(O662="nulová",K662,0)</f>
        <v>0</v>
      </c>
      <c r="BJ662" s="17" t="s">
        <v>82</v>
      </c>
      <c r="BK662" s="144">
        <f>ROUND(P662*H662,2)</f>
        <v>0</v>
      </c>
      <c r="BL662" s="17" t="s">
        <v>246</v>
      </c>
      <c r="BM662" s="143" t="s">
        <v>720</v>
      </c>
    </row>
    <row r="663" spans="2:65" s="1" customFormat="1">
      <c r="B663" s="32"/>
      <c r="D663" s="163" t="s">
        <v>172</v>
      </c>
      <c r="F663" s="164" t="s">
        <v>721</v>
      </c>
      <c r="I663" s="165"/>
      <c r="J663" s="165"/>
      <c r="M663" s="32"/>
      <c r="N663" s="240"/>
      <c r="X663" s="56"/>
      <c r="AT663" s="17" t="s">
        <v>172</v>
      </c>
      <c r="AU663" s="17" t="s">
        <v>84</v>
      </c>
    </row>
    <row r="664" spans="2:65" s="12" customFormat="1">
      <c r="B664" s="145"/>
      <c r="D664" s="146" t="s">
        <v>149</v>
      </c>
      <c r="E664" s="147" t="s">
        <v>1</v>
      </c>
      <c r="F664" s="148" t="s">
        <v>708</v>
      </c>
      <c r="H664" s="147" t="s">
        <v>1</v>
      </c>
      <c r="I664" s="149"/>
      <c r="J664" s="149"/>
      <c r="M664" s="145"/>
      <c r="N664" s="237"/>
      <c r="X664" s="150"/>
      <c r="AT664" s="147" t="s">
        <v>149</v>
      </c>
      <c r="AU664" s="147" t="s">
        <v>84</v>
      </c>
      <c r="AV664" s="12" t="s">
        <v>82</v>
      </c>
      <c r="AW664" s="12" t="s">
        <v>4</v>
      </c>
      <c r="AX664" s="12" t="s">
        <v>74</v>
      </c>
      <c r="AY664" s="147" t="s">
        <v>140</v>
      </c>
    </row>
    <row r="665" spans="2:65" s="12" customFormat="1" ht="20.399999999999999">
      <c r="B665" s="145"/>
      <c r="D665" s="146" t="s">
        <v>149</v>
      </c>
      <c r="E665" s="147" t="s">
        <v>1</v>
      </c>
      <c r="F665" s="148" t="s">
        <v>709</v>
      </c>
      <c r="H665" s="147" t="s">
        <v>1</v>
      </c>
      <c r="I665" s="149"/>
      <c r="J665" s="149"/>
      <c r="M665" s="145"/>
      <c r="N665" s="237"/>
      <c r="X665" s="150"/>
      <c r="AT665" s="147" t="s">
        <v>149</v>
      </c>
      <c r="AU665" s="147" t="s">
        <v>84</v>
      </c>
      <c r="AV665" s="12" t="s">
        <v>82</v>
      </c>
      <c r="AW665" s="12" t="s">
        <v>4</v>
      </c>
      <c r="AX665" s="12" t="s">
        <v>74</v>
      </c>
      <c r="AY665" s="147" t="s">
        <v>140</v>
      </c>
    </row>
    <row r="666" spans="2:65" s="13" customFormat="1">
      <c r="B666" s="151"/>
      <c r="D666" s="146" t="s">
        <v>149</v>
      </c>
      <c r="E666" s="152" t="s">
        <v>1</v>
      </c>
      <c r="F666" s="153" t="s">
        <v>710</v>
      </c>
      <c r="H666" s="154">
        <v>5.6630000000000003</v>
      </c>
      <c r="I666" s="155"/>
      <c r="J666" s="155"/>
      <c r="M666" s="151"/>
      <c r="N666" s="238"/>
      <c r="X666" s="156"/>
      <c r="AT666" s="152" t="s">
        <v>149</v>
      </c>
      <c r="AU666" s="152" t="s">
        <v>84</v>
      </c>
      <c r="AV666" s="13" t="s">
        <v>84</v>
      </c>
      <c r="AW666" s="13" t="s">
        <v>4</v>
      </c>
      <c r="AX666" s="13" t="s">
        <v>74</v>
      </c>
      <c r="AY666" s="152" t="s">
        <v>140</v>
      </c>
    </row>
    <row r="667" spans="2:65" s="13" customFormat="1">
      <c r="B667" s="151"/>
      <c r="D667" s="146" t="s">
        <v>149</v>
      </c>
      <c r="E667" s="152" t="s">
        <v>1</v>
      </c>
      <c r="F667" s="153" t="s">
        <v>711</v>
      </c>
      <c r="H667" s="154">
        <v>2.1749999999999998</v>
      </c>
      <c r="I667" s="155"/>
      <c r="J667" s="155"/>
      <c r="M667" s="151"/>
      <c r="N667" s="238"/>
      <c r="X667" s="156"/>
      <c r="AT667" s="152" t="s">
        <v>149</v>
      </c>
      <c r="AU667" s="152" t="s">
        <v>84</v>
      </c>
      <c r="AV667" s="13" t="s">
        <v>84</v>
      </c>
      <c r="AW667" s="13" t="s">
        <v>4</v>
      </c>
      <c r="AX667" s="13" t="s">
        <v>74</v>
      </c>
      <c r="AY667" s="152" t="s">
        <v>140</v>
      </c>
    </row>
    <row r="668" spans="2:65" s="14" customFormat="1">
      <c r="B668" s="157"/>
      <c r="D668" s="146" t="s">
        <v>149</v>
      </c>
      <c r="E668" s="158" t="s">
        <v>1</v>
      </c>
      <c r="F668" s="159" t="s">
        <v>152</v>
      </c>
      <c r="H668" s="160">
        <v>7.8380000000000001</v>
      </c>
      <c r="I668" s="161"/>
      <c r="J668" s="161"/>
      <c r="M668" s="157"/>
      <c r="N668" s="239"/>
      <c r="X668" s="162"/>
      <c r="AT668" s="158" t="s">
        <v>149</v>
      </c>
      <c r="AU668" s="158" t="s">
        <v>84</v>
      </c>
      <c r="AV668" s="14" t="s">
        <v>147</v>
      </c>
      <c r="AW668" s="14" t="s">
        <v>4</v>
      </c>
      <c r="AX668" s="14" t="s">
        <v>82</v>
      </c>
      <c r="AY668" s="158" t="s">
        <v>140</v>
      </c>
    </row>
    <row r="669" spans="2:65" s="1" customFormat="1" ht="16.5" customHeight="1">
      <c r="B669" s="130"/>
      <c r="C669" s="131" t="s">
        <v>722</v>
      </c>
      <c r="D669" s="131" t="s">
        <v>143</v>
      </c>
      <c r="E669" s="132" t="s">
        <v>723</v>
      </c>
      <c r="F669" s="133" t="s">
        <v>724</v>
      </c>
      <c r="G669" s="134" t="s">
        <v>238</v>
      </c>
      <c r="H669" s="135">
        <v>1</v>
      </c>
      <c r="I669" s="136"/>
      <c r="J669" s="136"/>
      <c r="K669" s="137">
        <f>ROUND(P669*H669,2)</f>
        <v>0</v>
      </c>
      <c r="L669" s="138"/>
      <c r="M669" s="32"/>
      <c r="N669" s="236" t="s">
        <v>1</v>
      </c>
      <c r="O669" s="139" t="s">
        <v>37</v>
      </c>
      <c r="P669" s="140">
        <f>I669+J669</f>
        <v>0</v>
      </c>
      <c r="Q669" s="140">
        <f>ROUND(I669*H669,2)</f>
        <v>0</v>
      </c>
      <c r="R669" s="140">
        <f>ROUND(J669*H669,2)</f>
        <v>0</v>
      </c>
      <c r="T669" s="141">
        <f>S669*H669</f>
        <v>0</v>
      </c>
      <c r="U669" s="141">
        <v>2.1000000000000001E-4</v>
      </c>
      <c r="V669" s="141">
        <f>U669*H669</f>
        <v>2.1000000000000001E-4</v>
      </c>
      <c r="W669" s="141">
        <v>0</v>
      </c>
      <c r="X669" s="142">
        <f>W669*H669</f>
        <v>0</v>
      </c>
      <c r="AR669" s="143" t="s">
        <v>246</v>
      </c>
      <c r="AT669" s="143" t="s">
        <v>143</v>
      </c>
      <c r="AU669" s="143" t="s">
        <v>84</v>
      </c>
      <c r="AY669" s="17" t="s">
        <v>140</v>
      </c>
      <c r="BE669" s="144">
        <f>IF(O669="základní",K669,0)</f>
        <v>0</v>
      </c>
      <c r="BF669" s="144">
        <f>IF(O669="snížená",K669,0)</f>
        <v>0</v>
      </c>
      <c r="BG669" s="144">
        <f>IF(O669="zákl. přenesená",K669,0)</f>
        <v>0</v>
      </c>
      <c r="BH669" s="144">
        <f>IF(O669="sníž. přenesená",K669,0)</f>
        <v>0</v>
      </c>
      <c r="BI669" s="144">
        <f>IF(O669="nulová",K669,0)</f>
        <v>0</v>
      </c>
      <c r="BJ669" s="17" t="s">
        <v>82</v>
      </c>
      <c r="BK669" s="144">
        <f>ROUND(P669*H669,2)</f>
        <v>0</v>
      </c>
      <c r="BL669" s="17" t="s">
        <v>246</v>
      </c>
      <c r="BM669" s="143" t="s">
        <v>725</v>
      </c>
    </row>
    <row r="670" spans="2:65" s="1" customFormat="1">
      <c r="B670" s="32"/>
      <c r="D670" s="163" t="s">
        <v>172</v>
      </c>
      <c r="F670" s="164" t="s">
        <v>726</v>
      </c>
      <c r="I670" s="165"/>
      <c r="J670" s="165"/>
      <c r="M670" s="32"/>
      <c r="N670" s="240"/>
      <c r="X670" s="56"/>
      <c r="AT670" s="17" t="s">
        <v>172</v>
      </c>
      <c r="AU670" s="17" t="s">
        <v>84</v>
      </c>
    </row>
    <row r="671" spans="2:65" s="12" customFormat="1">
      <c r="B671" s="145"/>
      <c r="D671" s="146" t="s">
        <v>149</v>
      </c>
      <c r="E671" s="147" t="s">
        <v>1</v>
      </c>
      <c r="F671" s="148" t="s">
        <v>708</v>
      </c>
      <c r="H671" s="147" t="s">
        <v>1</v>
      </c>
      <c r="I671" s="149"/>
      <c r="J671" s="149"/>
      <c r="M671" s="145"/>
      <c r="N671" s="237"/>
      <c r="X671" s="150"/>
      <c r="AT671" s="147" t="s">
        <v>149</v>
      </c>
      <c r="AU671" s="147" t="s">
        <v>84</v>
      </c>
      <c r="AV671" s="12" t="s">
        <v>82</v>
      </c>
      <c r="AW671" s="12" t="s">
        <v>4</v>
      </c>
      <c r="AX671" s="12" t="s">
        <v>74</v>
      </c>
      <c r="AY671" s="147" t="s">
        <v>140</v>
      </c>
    </row>
    <row r="672" spans="2:65" s="12" customFormat="1" ht="20.399999999999999">
      <c r="B672" s="145"/>
      <c r="D672" s="146" t="s">
        <v>149</v>
      </c>
      <c r="E672" s="147" t="s">
        <v>1</v>
      </c>
      <c r="F672" s="148" t="s">
        <v>709</v>
      </c>
      <c r="H672" s="147" t="s">
        <v>1</v>
      </c>
      <c r="I672" s="149"/>
      <c r="J672" s="149"/>
      <c r="M672" s="145"/>
      <c r="N672" s="237"/>
      <c r="X672" s="150"/>
      <c r="AT672" s="147" t="s">
        <v>149</v>
      </c>
      <c r="AU672" s="147" t="s">
        <v>84</v>
      </c>
      <c r="AV672" s="12" t="s">
        <v>82</v>
      </c>
      <c r="AW672" s="12" t="s">
        <v>4</v>
      </c>
      <c r="AX672" s="12" t="s">
        <v>74</v>
      </c>
      <c r="AY672" s="147" t="s">
        <v>140</v>
      </c>
    </row>
    <row r="673" spans="2:65" s="13" customFormat="1">
      <c r="B673" s="151"/>
      <c r="D673" s="146" t="s">
        <v>149</v>
      </c>
      <c r="E673" s="152" t="s">
        <v>1</v>
      </c>
      <c r="F673" s="153" t="s">
        <v>82</v>
      </c>
      <c r="H673" s="154">
        <v>1</v>
      </c>
      <c r="I673" s="155"/>
      <c r="J673" s="155"/>
      <c r="M673" s="151"/>
      <c r="N673" s="238"/>
      <c r="X673" s="156"/>
      <c r="AT673" s="152" t="s">
        <v>149</v>
      </c>
      <c r="AU673" s="152" t="s">
        <v>84</v>
      </c>
      <c r="AV673" s="13" t="s">
        <v>84</v>
      </c>
      <c r="AW673" s="13" t="s">
        <v>4</v>
      </c>
      <c r="AX673" s="13" t="s">
        <v>74</v>
      </c>
      <c r="AY673" s="152" t="s">
        <v>140</v>
      </c>
    </row>
    <row r="674" spans="2:65" s="14" customFormat="1">
      <c r="B674" s="157"/>
      <c r="D674" s="146" t="s">
        <v>149</v>
      </c>
      <c r="E674" s="158" t="s">
        <v>1</v>
      </c>
      <c r="F674" s="159" t="s">
        <v>152</v>
      </c>
      <c r="H674" s="160">
        <v>1</v>
      </c>
      <c r="I674" s="161"/>
      <c r="J674" s="161"/>
      <c r="M674" s="157"/>
      <c r="N674" s="239"/>
      <c r="X674" s="162"/>
      <c r="AT674" s="158" t="s">
        <v>149</v>
      </c>
      <c r="AU674" s="158" t="s">
        <v>84</v>
      </c>
      <c r="AV674" s="14" t="s">
        <v>147</v>
      </c>
      <c r="AW674" s="14" t="s">
        <v>4</v>
      </c>
      <c r="AX674" s="14" t="s">
        <v>82</v>
      </c>
      <c r="AY674" s="158" t="s">
        <v>140</v>
      </c>
    </row>
    <row r="675" spans="2:65" s="1" customFormat="1" ht="24.15" customHeight="1">
      <c r="B675" s="130"/>
      <c r="C675" s="131" t="s">
        <v>727</v>
      </c>
      <c r="D675" s="131" t="s">
        <v>143</v>
      </c>
      <c r="E675" s="132" t="s">
        <v>728</v>
      </c>
      <c r="F675" s="133" t="s">
        <v>729</v>
      </c>
      <c r="G675" s="134" t="s">
        <v>170</v>
      </c>
      <c r="H675" s="135">
        <v>3.1349999999999998</v>
      </c>
      <c r="I675" s="136"/>
      <c r="J675" s="136"/>
      <c r="K675" s="137">
        <f>ROUND(P675*H675,2)</f>
        <v>0</v>
      </c>
      <c r="L675" s="138"/>
      <c r="M675" s="32"/>
      <c r="N675" s="236" t="s">
        <v>1</v>
      </c>
      <c r="O675" s="139" t="s">
        <v>37</v>
      </c>
      <c r="P675" s="140">
        <f>I675+J675</f>
        <v>0</v>
      </c>
      <c r="Q675" s="140">
        <f>ROUND(I675*H675,2)</f>
        <v>0</v>
      </c>
      <c r="R675" s="140">
        <f>ROUND(J675*H675,2)</f>
        <v>0</v>
      </c>
      <c r="T675" s="141">
        <f>S675*H675</f>
        <v>0</v>
      </c>
      <c r="U675" s="141">
        <v>3.2200000000000002E-4</v>
      </c>
      <c r="V675" s="141">
        <f>U675*H675</f>
        <v>1.0094699999999999E-3</v>
      </c>
      <c r="W675" s="141">
        <v>0</v>
      </c>
      <c r="X675" s="142">
        <f>W675*H675</f>
        <v>0</v>
      </c>
      <c r="AR675" s="143" t="s">
        <v>246</v>
      </c>
      <c r="AT675" s="143" t="s">
        <v>143</v>
      </c>
      <c r="AU675" s="143" t="s">
        <v>84</v>
      </c>
      <c r="AY675" s="17" t="s">
        <v>140</v>
      </c>
      <c r="BE675" s="144">
        <f>IF(O675="základní",K675,0)</f>
        <v>0</v>
      </c>
      <c r="BF675" s="144">
        <f>IF(O675="snížená",K675,0)</f>
        <v>0</v>
      </c>
      <c r="BG675" s="144">
        <f>IF(O675="zákl. přenesená",K675,0)</f>
        <v>0</v>
      </c>
      <c r="BH675" s="144">
        <f>IF(O675="sníž. přenesená",K675,0)</f>
        <v>0</v>
      </c>
      <c r="BI675" s="144">
        <f>IF(O675="nulová",K675,0)</f>
        <v>0</v>
      </c>
      <c r="BJ675" s="17" t="s">
        <v>82</v>
      </c>
      <c r="BK675" s="144">
        <f>ROUND(P675*H675,2)</f>
        <v>0</v>
      </c>
      <c r="BL675" s="17" t="s">
        <v>246</v>
      </c>
      <c r="BM675" s="143" t="s">
        <v>730</v>
      </c>
    </row>
    <row r="676" spans="2:65" s="1" customFormat="1">
      <c r="B676" s="32"/>
      <c r="D676" s="163" t="s">
        <v>172</v>
      </c>
      <c r="F676" s="164" t="s">
        <v>731</v>
      </c>
      <c r="I676" s="165"/>
      <c r="J676" s="165"/>
      <c r="M676" s="32"/>
      <c r="N676" s="240"/>
      <c r="X676" s="56"/>
      <c r="AT676" s="17" t="s">
        <v>172</v>
      </c>
      <c r="AU676" s="17" t="s">
        <v>84</v>
      </c>
    </row>
    <row r="677" spans="2:65" s="12" customFormat="1">
      <c r="B677" s="145"/>
      <c r="D677" s="146" t="s">
        <v>149</v>
      </c>
      <c r="E677" s="147" t="s">
        <v>1</v>
      </c>
      <c r="F677" s="148" t="s">
        <v>708</v>
      </c>
      <c r="H677" s="147" t="s">
        <v>1</v>
      </c>
      <c r="I677" s="149"/>
      <c r="J677" s="149"/>
      <c r="M677" s="145"/>
      <c r="N677" s="237"/>
      <c r="X677" s="150"/>
      <c r="AT677" s="147" t="s">
        <v>149</v>
      </c>
      <c r="AU677" s="147" t="s">
        <v>84</v>
      </c>
      <c r="AV677" s="12" t="s">
        <v>82</v>
      </c>
      <c r="AW677" s="12" t="s">
        <v>4</v>
      </c>
      <c r="AX677" s="12" t="s">
        <v>74</v>
      </c>
      <c r="AY677" s="147" t="s">
        <v>140</v>
      </c>
    </row>
    <row r="678" spans="2:65" s="12" customFormat="1" ht="20.399999999999999">
      <c r="B678" s="145"/>
      <c r="D678" s="146" t="s">
        <v>149</v>
      </c>
      <c r="E678" s="147" t="s">
        <v>1</v>
      </c>
      <c r="F678" s="148" t="s">
        <v>709</v>
      </c>
      <c r="H678" s="147" t="s">
        <v>1</v>
      </c>
      <c r="I678" s="149"/>
      <c r="J678" s="149"/>
      <c r="M678" s="145"/>
      <c r="N678" s="237"/>
      <c r="X678" s="150"/>
      <c r="AT678" s="147" t="s">
        <v>149</v>
      </c>
      <c r="AU678" s="147" t="s">
        <v>84</v>
      </c>
      <c r="AV678" s="12" t="s">
        <v>82</v>
      </c>
      <c r="AW678" s="12" t="s">
        <v>4</v>
      </c>
      <c r="AX678" s="12" t="s">
        <v>74</v>
      </c>
      <c r="AY678" s="147" t="s">
        <v>140</v>
      </c>
    </row>
    <row r="679" spans="2:65" s="13" customFormat="1">
      <c r="B679" s="151"/>
      <c r="D679" s="146" t="s">
        <v>149</v>
      </c>
      <c r="E679" s="152" t="s">
        <v>1</v>
      </c>
      <c r="F679" s="153" t="s">
        <v>732</v>
      </c>
      <c r="H679" s="154">
        <v>2.2650000000000001</v>
      </c>
      <c r="I679" s="155"/>
      <c r="J679" s="155"/>
      <c r="M679" s="151"/>
      <c r="N679" s="238"/>
      <c r="X679" s="156"/>
      <c r="AT679" s="152" t="s">
        <v>149</v>
      </c>
      <c r="AU679" s="152" t="s">
        <v>84</v>
      </c>
      <c r="AV679" s="13" t="s">
        <v>84</v>
      </c>
      <c r="AW679" s="13" t="s">
        <v>4</v>
      </c>
      <c r="AX679" s="13" t="s">
        <v>74</v>
      </c>
      <c r="AY679" s="152" t="s">
        <v>140</v>
      </c>
    </row>
    <row r="680" spans="2:65" s="13" customFormat="1">
      <c r="B680" s="151"/>
      <c r="D680" s="146" t="s">
        <v>149</v>
      </c>
      <c r="E680" s="152" t="s">
        <v>1</v>
      </c>
      <c r="F680" s="153" t="s">
        <v>733</v>
      </c>
      <c r="H680" s="154">
        <v>0.87</v>
      </c>
      <c r="I680" s="155"/>
      <c r="J680" s="155"/>
      <c r="M680" s="151"/>
      <c r="N680" s="238"/>
      <c r="X680" s="156"/>
      <c r="AT680" s="152" t="s">
        <v>149</v>
      </c>
      <c r="AU680" s="152" t="s">
        <v>84</v>
      </c>
      <c r="AV680" s="13" t="s">
        <v>84</v>
      </c>
      <c r="AW680" s="13" t="s">
        <v>4</v>
      </c>
      <c r="AX680" s="13" t="s">
        <v>74</v>
      </c>
      <c r="AY680" s="152" t="s">
        <v>140</v>
      </c>
    </row>
    <row r="681" spans="2:65" s="14" customFormat="1">
      <c r="B681" s="157"/>
      <c r="D681" s="146" t="s">
        <v>149</v>
      </c>
      <c r="E681" s="158" t="s">
        <v>1</v>
      </c>
      <c r="F681" s="159" t="s">
        <v>152</v>
      </c>
      <c r="H681" s="160">
        <v>3.1349999999999998</v>
      </c>
      <c r="I681" s="161"/>
      <c r="J681" s="161"/>
      <c r="M681" s="157"/>
      <c r="N681" s="239"/>
      <c r="X681" s="162"/>
      <c r="AT681" s="158" t="s">
        <v>149</v>
      </c>
      <c r="AU681" s="158" t="s">
        <v>84</v>
      </c>
      <c r="AV681" s="14" t="s">
        <v>147</v>
      </c>
      <c r="AW681" s="14" t="s">
        <v>4</v>
      </c>
      <c r="AX681" s="14" t="s">
        <v>82</v>
      </c>
      <c r="AY681" s="158" t="s">
        <v>140</v>
      </c>
    </row>
    <row r="682" spans="2:65" s="1" customFormat="1" ht="37.799999999999997" customHeight="1">
      <c r="B682" s="130"/>
      <c r="C682" s="131" t="s">
        <v>734</v>
      </c>
      <c r="D682" s="131" t="s">
        <v>143</v>
      </c>
      <c r="E682" s="132" t="s">
        <v>735</v>
      </c>
      <c r="F682" s="133" t="s">
        <v>736</v>
      </c>
      <c r="G682" s="134" t="s">
        <v>155</v>
      </c>
      <c r="H682" s="135">
        <v>158.298</v>
      </c>
      <c r="I682" s="136"/>
      <c r="J682" s="136"/>
      <c r="K682" s="137">
        <f>ROUND(P682*H682,2)</f>
        <v>0</v>
      </c>
      <c r="L682" s="138"/>
      <c r="M682" s="32"/>
      <c r="N682" s="236" t="s">
        <v>1</v>
      </c>
      <c r="O682" s="139" t="s">
        <v>37</v>
      </c>
      <c r="P682" s="140">
        <f>I682+J682</f>
        <v>0</v>
      </c>
      <c r="Q682" s="140">
        <f>ROUND(I682*H682,2)</f>
        <v>0</v>
      </c>
      <c r="R682" s="140">
        <f>ROUND(J682*H682,2)</f>
        <v>0</v>
      </c>
      <c r="T682" s="141">
        <f>S682*H682</f>
        <v>0</v>
      </c>
      <c r="U682" s="141">
        <v>0</v>
      </c>
      <c r="V682" s="141">
        <f>U682*H682</f>
        <v>0</v>
      </c>
      <c r="W682" s="141">
        <v>2.7199999999999998E-2</v>
      </c>
      <c r="X682" s="142">
        <f>W682*H682</f>
        <v>4.3057055999999996</v>
      </c>
      <c r="AR682" s="143" t="s">
        <v>246</v>
      </c>
      <c r="AT682" s="143" t="s">
        <v>143</v>
      </c>
      <c r="AU682" s="143" t="s">
        <v>84</v>
      </c>
      <c r="AY682" s="17" t="s">
        <v>140</v>
      </c>
      <c r="BE682" s="144">
        <f>IF(O682="základní",K682,0)</f>
        <v>0</v>
      </c>
      <c r="BF682" s="144">
        <f>IF(O682="snížená",K682,0)</f>
        <v>0</v>
      </c>
      <c r="BG682" s="144">
        <f>IF(O682="zákl. přenesená",K682,0)</f>
        <v>0</v>
      </c>
      <c r="BH682" s="144">
        <f>IF(O682="sníž. přenesená",K682,0)</f>
        <v>0</v>
      </c>
      <c r="BI682" s="144">
        <f>IF(O682="nulová",K682,0)</f>
        <v>0</v>
      </c>
      <c r="BJ682" s="17" t="s">
        <v>82</v>
      </c>
      <c r="BK682" s="144">
        <f>ROUND(P682*H682,2)</f>
        <v>0</v>
      </c>
      <c r="BL682" s="17" t="s">
        <v>246</v>
      </c>
      <c r="BM682" s="143" t="s">
        <v>737</v>
      </c>
    </row>
    <row r="683" spans="2:65" s="12" customFormat="1">
      <c r="B683" s="145"/>
      <c r="D683" s="146" t="s">
        <v>149</v>
      </c>
      <c r="E683" s="147" t="s">
        <v>1</v>
      </c>
      <c r="F683" s="148" t="s">
        <v>738</v>
      </c>
      <c r="H683" s="147" t="s">
        <v>1</v>
      </c>
      <c r="I683" s="149"/>
      <c r="J683" s="149"/>
      <c r="M683" s="145"/>
      <c r="N683" s="237"/>
      <c r="X683" s="150"/>
      <c r="AT683" s="147" t="s">
        <v>149</v>
      </c>
      <c r="AU683" s="147" t="s">
        <v>84</v>
      </c>
      <c r="AV683" s="12" t="s">
        <v>82</v>
      </c>
      <c r="AW683" s="12" t="s">
        <v>4</v>
      </c>
      <c r="AX683" s="12" t="s">
        <v>74</v>
      </c>
      <c r="AY683" s="147" t="s">
        <v>140</v>
      </c>
    </row>
    <row r="684" spans="2:65" s="13" customFormat="1" ht="30.6">
      <c r="B684" s="151"/>
      <c r="D684" s="146" t="s">
        <v>149</v>
      </c>
      <c r="E684" s="152" t="s">
        <v>1</v>
      </c>
      <c r="F684" s="153" t="s">
        <v>739</v>
      </c>
      <c r="H684" s="154">
        <v>149.56800000000001</v>
      </c>
      <c r="I684" s="155"/>
      <c r="J684" s="155"/>
      <c r="M684" s="151"/>
      <c r="N684" s="238"/>
      <c r="X684" s="156"/>
      <c r="AT684" s="152" t="s">
        <v>149</v>
      </c>
      <c r="AU684" s="152" t="s">
        <v>84</v>
      </c>
      <c r="AV684" s="13" t="s">
        <v>84</v>
      </c>
      <c r="AW684" s="13" t="s">
        <v>4</v>
      </c>
      <c r="AX684" s="13" t="s">
        <v>74</v>
      </c>
      <c r="AY684" s="152" t="s">
        <v>140</v>
      </c>
    </row>
    <row r="685" spans="2:65" s="13" customFormat="1">
      <c r="B685" s="151"/>
      <c r="D685" s="146" t="s">
        <v>149</v>
      </c>
      <c r="E685" s="152" t="s">
        <v>1</v>
      </c>
      <c r="F685" s="153" t="s">
        <v>740</v>
      </c>
      <c r="H685" s="154">
        <v>8.73</v>
      </c>
      <c r="I685" s="155"/>
      <c r="J685" s="155"/>
      <c r="M685" s="151"/>
      <c r="N685" s="238"/>
      <c r="X685" s="156"/>
      <c r="AT685" s="152" t="s">
        <v>149</v>
      </c>
      <c r="AU685" s="152" t="s">
        <v>84</v>
      </c>
      <c r="AV685" s="13" t="s">
        <v>84</v>
      </c>
      <c r="AW685" s="13" t="s">
        <v>4</v>
      </c>
      <c r="AX685" s="13" t="s">
        <v>74</v>
      </c>
      <c r="AY685" s="152" t="s">
        <v>140</v>
      </c>
    </row>
    <row r="686" spans="2:65" s="15" customFormat="1">
      <c r="B686" s="166"/>
      <c r="D686" s="146" t="s">
        <v>149</v>
      </c>
      <c r="E686" s="167" t="s">
        <v>1</v>
      </c>
      <c r="F686" s="168" t="s">
        <v>197</v>
      </c>
      <c r="H686" s="169">
        <v>158.298</v>
      </c>
      <c r="I686" s="170"/>
      <c r="J686" s="170"/>
      <c r="M686" s="166"/>
      <c r="N686" s="241"/>
      <c r="X686" s="171"/>
      <c r="AT686" s="167" t="s">
        <v>149</v>
      </c>
      <c r="AU686" s="167" t="s">
        <v>84</v>
      </c>
      <c r="AV686" s="15" t="s">
        <v>141</v>
      </c>
      <c r="AW686" s="15" t="s">
        <v>4</v>
      </c>
      <c r="AX686" s="15" t="s">
        <v>74</v>
      </c>
      <c r="AY686" s="167" t="s">
        <v>140</v>
      </c>
    </row>
    <row r="687" spans="2:65" s="14" customFormat="1">
      <c r="B687" s="157"/>
      <c r="D687" s="146" t="s">
        <v>149</v>
      </c>
      <c r="E687" s="158" t="s">
        <v>1</v>
      </c>
      <c r="F687" s="159" t="s">
        <v>152</v>
      </c>
      <c r="H687" s="160">
        <v>158.298</v>
      </c>
      <c r="I687" s="161"/>
      <c r="J687" s="161"/>
      <c r="M687" s="157"/>
      <c r="N687" s="239"/>
      <c r="X687" s="162"/>
      <c r="AT687" s="158" t="s">
        <v>149</v>
      </c>
      <c r="AU687" s="158" t="s">
        <v>84</v>
      </c>
      <c r="AV687" s="14" t="s">
        <v>147</v>
      </c>
      <c r="AW687" s="14" t="s">
        <v>4</v>
      </c>
      <c r="AX687" s="14" t="s">
        <v>82</v>
      </c>
      <c r="AY687" s="158" t="s">
        <v>140</v>
      </c>
    </row>
    <row r="688" spans="2:65" s="1" customFormat="1" ht="33" customHeight="1">
      <c r="B688" s="130"/>
      <c r="C688" s="131" t="s">
        <v>741</v>
      </c>
      <c r="D688" s="131" t="s">
        <v>143</v>
      </c>
      <c r="E688" s="132" t="s">
        <v>742</v>
      </c>
      <c r="F688" s="133" t="s">
        <v>743</v>
      </c>
      <c r="G688" s="134" t="s">
        <v>155</v>
      </c>
      <c r="H688" s="135">
        <v>7.8380000000000001</v>
      </c>
      <c r="I688" s="136"/>
      <c r="J688" s="136"/>
      <c r="K688" s="137">
        <f>ROUND(P688*H688,2)</f>
        <v>0</v>
      </c>
      <c r="L688" s="138"/>
      <c r="M688" s="32"/>
      <c r="N688" s="236" t="s">
        <v>1</v>
      </c>
      <c r="O688" s="139" t="s">
        <v>37</v>
      </c>
      <c r="P688" s="140">
        <f>I688+J688</f>
        <v>0</v>
      </c>
      <c r="Q688" s="140">
        <f>ROUND(I688*H688,2)</f>
        <v>0</v>
      </c>
      <c r="R688" s="140">
        <f>ROUND(J688*H688,2)</f>
        <v>0</v>
      </c>
      <c r="T688" s="141">
        <f>S688*H688</f>
        <v>0</v>
      </c>
      <c r="U688" s="141">
        <v>4.9500000000000004E-3</v>
      </c>
      <c r="V688" s="141">
        <f>U688*H688</f>
        <v>3.8798100000000002E-2</v>
      </c>
      <c r="W688" s="141">
        <v>0</v>
      </c>
      <c r="X688" s="142">
        <f>W688*H688</f>
        <v>0</v>
      </c>
      <c r="AR688" s="143" t="s">
        <v>246</v>
      </c>
      <c r="AT688" s="143" t="s">
        <v>143</v>
      </c>
      <c r="AU688" s="143" t="s">
        <v>84</v>
      </c>
      <c r="AY688" s="17" t="s">
        <v>140</v>
      </c>
      <c r="BE688" s="144">
        <f>IF(O688="základní",K688,0)</f>
        <v>0</v>
      </c>
      <c r="BF688" s="144">
        <f>IF(O688="snížená",K688,0)</f>
        <v>0</v>
      </c>
      <c r="BG688" s="144">
        <f>IF(O688="zákl. přenesená",K688,0)</f>
        <v>0</v>
      </c>
      <c r="BH688" s="144">
        <f>IF(O688="sníž. přenesená",K688,0)</f>
        <v>0</v>
      </c>
      <c r="BI688" s="144">
        <f>IF(O688="nulová",K688,0)</f>
        <v>0</v>
      </c>
      <c r="BJ688" s="17" t="s">
        <v>82</v>
      </c>
      <c r="BK688" s="144">
        <f>ROUND(P688*H688,2)</f>
        <v>0</v>
      </c>
      <c r="BL688" s="17" t="s">
        <v>246</v>
      </c>
      <c r="BM688" s="143" t="s">
        <v>744</v>
      </c>
    </row>
    <row r="689" spans="2:65" s="1" customFormat="1">
      <c r="B689" s="32"/>
      <c r="D689" s="163" t="s">
        <v>172</v>
      </c>
      <c r="F689" s="164" t="s">
        <v>745</v>
      </c>
      <c r="I689" s="165"/>
      <c r="J689" s="165"/>
      <c r="M689" s="32"/>
      <c r="N689" s="240"/>
      <c r="X689" s="56"/>
      <c r="AT689" s="17" t="s">
        <v>172</v>
      </c>
      <c r="AU689" s="17" t="s">
        <v>84</v>
      </c>
    </row>
    <row r="690" spans="2:65" s="12" customFormat="1">
      <c r="B690" s="145"/>
      <c r="D690" s="146" t="s">
        <v>149</v>
      </c>
      <c r="E690" s="147" t="s">
        <v>1</v>
      </c>
      <c r="F690" s="148" t="s">
        <v>708</v>
      </c>
      <c r="H690" s="147" t="s">
        <v>1</v>
      </c>
      <c r="I690" s="149"/>
      <c r="J690" s="149"/>
      <c r="M690" s="145"/>
      <c r="N690" s="237"/>
      <c r="X690" s="150"/>
      <c r="AT690" s="147" t="s">
        <v>149</v>
      </c>
      <c r="AU690" s="147" t="s">
        <v>84</v>
      </c>
      <c r="AV690" s="12" t="s">
        <v>82</v>
      </c>
      <c r="AW690" s="12" t="s">
        <v>4</v>
      </c>
      <c r="AX690" s="12" t="s">
        <v>74</v>
      </c>
      <c r="AY690" s="147" t="s">
        <v>140</v>
      </c>
    </row>
    <row r="691" spans="2:65" s="12" customFormat="1" ht="20.399999999999999">
      <c r="B691" s="145"/>
      <c r="D691" s="146" t="s">
        <v>149</v>
      </c>
      <c r="E691" s="147" t="s">
        <v>1</v>
      </c>
      <c r="F691" s="148" t="s">
        <v>709</v>
      </c>
      <c r="H691" s="147" t="s">
        <v>1</v>
      </c>
      <c r="I691" s="149"/>
      <c r="J691" s="149"/>
      <c r="M691" s="145"/>
      <c r="N691" s="237"/>
      <c r="X691" s="150"/>
      <c r="AT691" s="147" t="s">
        <v>149</v>
      </c>
      <c r="AU691" s="147" t="s">
        <v>84</v>
      </c>
      <c r="AV691" s="12" t="s">
        <v>82</v>
      </c>
      <c r="AW691" s="12" t="s">
        <v>4</v>
      </c>
      <c r="AX691" s="12" t="s">
        <v>74</v>
      </c>
      <c r="AY691" s="147" t="s">
        <v>140</v>
      </c>
    </row>
    <row r="692" spans="2:65" s="13" customFormat="1">
      <c r="B692" s="151"/>
      <c r="D692" s="146" t="s">
        <v>149</v>
      </c>
      <c r="E692" s="152" t="s">
        <v>1</v>
      </c>
      <c r="F692" s="153" t="s">
        <v>710</v>
      </c>
      <c r="H692" s="154">
        <v>5.6630000000000003</v>
      </c>
      <c r="I692" s="155"/>
      <c r="J692" s="155"/>
      <c r="M692" s="151"/>
      <c r="N692" s="238"/>
      <c r="X692" s="156"/>
      <c r="AT692" s="152" t="s">
        <v>149</v>
      </c>
      <c r="AU692" s="152" t="s">
        <v>84</v>
      </c>
      <c r="AV692" s="13" t="s">
        <v>84</v>
      </c>
      <c r="AW692" s="13" t="s">
        <v>4</v>
      </c>
      <c r="AX692" s="13" t="s">
        <v>74</v>
      </c>
      <c r="AY692" s="152" t="s">
        <v>140</v>
      </c>
    </row>
    <row r="693" spans="2:65" s="13" customFormat="1">
      <c r="B693" s="151"/>
      <c r="D693" s="146" t="s">
        <v>149</v>
      </c>
      <c r="E693" s="152" t="s">
        <v>1</v>
      </c>
      <c r="F693" s="153" t="s">
        <v>711</v>
      </c>
      <c r="H693" s="154">
        <v>2.1749999999999998</v>
      </c>
      <c r="I693" s="155"/>
      <c r="J693" s="155"/>
      <c r="M693" s="151"/>
      <c r="N693" s="238"/>
      <c r="X693" s="156"/>
      <c r="AT693" s="152" t="s">
        <v>149</v>
      </c>
      <c r="AU693" s="152" t="s">
        <v>84</v>
      </c>
      <c r="AV693" s="13" t="s">
        <v>84</v>
      </c>
      <c r="AW693" s="13" t="s">
        <v>4</v>
      </c>
      <c r="AX693" s="13" t="s">
        <v>74</v>
      </c>
      <c r="AY693" s="152" t="s">
        <v>140</v>
      </c>
    </row>
    <row r="694" spans="2:65" s="14" customFormat="1">
      <c r="B694" s="157"/>
      <c r="D694" s="146" t="s">
        <v>149</v>
      </c>
      <c r="E694" s="158" t="s">
        <v>1</v>
      </c>
      <c r="F694" s="159" t="s">
        <v>152</v>
      </c>
      <c r="H694" s="160">
        <v>7.8380000000000001</v>
      </c>
      <c r="I694" s="161"/>
      <c r="J694" s="161"/>
      <c r="M694" s="157"/>
      <c r="N694" s="239"/>
      <c r="X694" s="162"/>
      <c r="AT694" s="158" t="s">
        <v>149</v>
      </c>
      <c r="AU694" s="158" t="s">
        <v>84</v>
      </c>
      <c r="AV694" s="14" t="s">
        <v>147</v>
      </c>
      <c r="AW694" s="14" t="s">
        <v>4</v>
      </c>
      <c r="AX694" s="14" t="s">
        <v>82</v>
      </c>
      <c r="AY694" s="158" t="s">
        <v>140</v>
      </c>
    </row>
    <row r="695" spans="2:65" s="1" customFormat="1" ht="16.5" customHeight="1">
      <c r="B695" s="130"/>
      <c r="C695" s="172" t="s">
        <v>746</v>
      </c>
      <c r="D695" s="172" t="s">
        <v>215</v>
      </c>
      <c r="E695" s="173" t="s">
        <v>747</v>
      </c>
      <c r="F695" s="174" t="s">
        <v>748</v>
      </c>
      <c r="G695" s="175" t="s">
        <v>155</v>
      </c>
      <c r="H695" s="176">
        <v>8.6219999999999999</v>
      </c>
      <c r="I695" s="177"/>
      <c r="J695" s="178"/>
      <c r="K695" s="179">
        <f>ROUND(P695*H695,2)</f>
        <v>0</v>
      </c>
      <c r="L695" s="178"/>
      <c r="M695" s="180"/>
      <c r="N695" s="242" t="s">
        <v>1</v>
      </c>
      <c r="O695" s="139" t="s">
        <v>37</v>
      </c>
      <c r="P695" s="140">
        <f>I695+J695</f>
        <v>0</v>
      </c>
      <c r="Q695" s="140">
        <f>ROUND(I695*H695,2)</f>
        <v>0</v>
      </c>
      <c r="R695" s="140">
        <f>ROUND(J695*H695,2)</f>
        <v>0</v>
      </c>
      <c r="T695" s="141">
        <f>S695*H695</f>
        <v>0</v>
      </c>
      <c r="U695" s="141">
        <v>9.7999999999999997E-3</v>
      </c>
      <c r="V695" s="141">
        <f>U695*H695</f>
        <v>8.449559999999999E-2</v>
      </c>
      <c r="W695" s="141">
        <v>0</v>
      </c>
      <c r="X695" s="142">
        <f>W695*H695</f>
        <v>0</v>
      </c>
      <c r="AR695" s="143" t="s">
        <v>358</v>
      </c>
      <c r="AT695" s="143" t="s">
        <v>215</v>
      </c>
      <c r="AU695" s="143" t="s">
        <v>84</v>
      </c>
      <c r="AY695" s="17" t="s">
        <v>140</v>
      </c>
      <c r="BE695" s="144">
        <f>IF(O695="základní",K695,0)</f>
        <v>0</v>
      </c>
      <c r="BF695" s="144">
        <f>IF(O695="snížená",K695,0)</f>
        <v>0</v>
      </c>
      <c r="BG695" s="144">
        <f>IF(O695="zákl. přenesená",K695,0)</f>
        <v>0</v>
      </c>
      <c r="BH695" s="144">
        <f>IF(O695="sníž. přenesená",K695,0)</f>
        <v>0</v>
      </c>
      <c r="BI695" s="144">
        <f>IF(O695="nulová",K695,0)</f>
        <v>0</v>
      </c>
      <c r="BJ695" s="17" t="s">
        <v>82</v>
      </c>
      <c r="BK695" s="144">
        <f>ROUND(P695*H695,2)</f>
        <v>0</v>
      </c>
      <c r="BL695" s="17" t="s">
        <v>246</v>
      </c>
      <c r="BM695" s="143" t="s">
        <v>749</v>
      </c>
    </row>
    <row r="696" spans="2:65" s="12" customFormat="1" ht="22.2" customHeight="1">
      <c r="B696" s="145"/>
      <c r="D696" s="146" t="s">
        <v>149</v>
      </c>
      <c r="E696" s="147" t="s">
        <v>1</v>
      </c>
      <c r="F696" s="148" t="s">
        <v>873</v>
      </c>
      <c r="H696" s="147" t="s">
        <v>1</v>
      </c>
      <c r="I696" s="149"/>
      <c r="J696" s="149"/>
      <c r="M696" s="145"/>
      <c r="N696" s="237"/>
      <c r="X696" s="150"/>
      <c r="AT696" s="147" t="s">
        <v>149</v>
      </c>
      <c r="AU696" s="147" t="s">
        <v>84</v>
      </c>
      <c r="AV696" s="12" t="s">
        <v>82</v>
      </c>
      <c r="AW696" s="12" t="s">
        <v>4</v>
      </c>
      <c r="AX696" s="12" t="s">
        <v>74</v>
      </c>
      <c r="AY696" s="147" t="s">
        <v>140</v>
      </c>
    </row>
    <row r="697" spans="2:65" s="12" customFormat="1" ht="20.399999999999999">
      <c r="B697" s="145"/>
      <c r="D697" s="146" t="s">
        <v>149</v>
      </c>
      <c r="E697" s="147" t="s">
        <v>1</v>
      </c>
      <c r="F697" s="148" t="s">
        <v>709</v>
      </c>
      <c r="H697" s="147" t="s">
        <v>1</v>
      </c>
      <c r="I697" s="149"/>
      <c r="J697" s="149"/>
      <c r="M697" s="145"/>
      <c r="N697" s="237"/>
      <c r="X697" s="150"/>
      <c r="AT697" s="147" t="s">
        <v>149</v>
      </c>
      <c r="AU697" s="147" t="s">
        <v>84</v>
      </c>
      <c r="AV697" s="12" t="s">
        <v>82</v>
      </c>
      <c r="AW697" s="12" t="s">
        <v>4</v>
      </c>
      <c r="AX697" s="12" t="s">
        <v>74</v>
      </c>
      <c r="AY697" s="147" t="s">
        <v>140</v>
      </c>
    </row>
    <row r="698" spans="2:65" s="13" customFormat="1">
      <c r="B698" s="151"/>
      <c r="D698" s="146" t="s">
        <v>149</v>
      </c>
      <c r="E698" s="152" t="s">
        <v>1</v>
      </c>
      <c r="F698" s="153" t="s">
        <v>710</v>
      </c>
      <c r="H698" s="154">
        <v>5.6630000000000003</v>
      </c>
      <c r="I698" s="155"/>
      <c r="J698" s="155"/>
      <c r="M698" s="151"/>
      <c r="N698" s="238"/>
      <c r="X698" s="156"/>
      <c r="AT698" s="152" t="s">
        <v>149</v>
      </c>
      <c r="AU698" s="152" t="s">
        <v>84</v>
      </c>
      <c r="AV698" s="13" t="s">
        <v>84</v>
      </c>
      <c r="AW698" s="13" t="s">
        <v>4</v>
      </c>
      <c r="AX698" s="13" t="s">
        <v>74</v>
      </c>
      <c r="AY698" s="152" t="s">
        <v>140</v>
      </c>
    </row>
    <row r="699" spans="2:65" s="13" customFormat="1">
      <c r="B699" s="151"/>
      <c r="D699" s="146" t="s">
        <v>149</v>
      </c>
      <c r="E699" s="152" t="s">
        <v>1</v>
      </c>
      <c r="F699" s="153" t="s">
        <v>711</v>
      </c>
      <c r="H699" s="154">
        <v>2.1749999999999998</v>
      </c>
      <c r="I699" s="155"/>
      <c r="J699" s="155"/>
      <c r="M699" s="151"/>
      <c r="N699" s="238"/>
      <c r="X699" s="156"/>
      <c r="AT699" s="152" t="s">
        <v>149</v>
      </c>
      <c r="AU699" s="152" t="s">
        <v>84</v>
      </c>
      <c r="AV699" s="13" t="s">
        <v>84</v>
      </c>
      <c r="AW699" s="13" t="s">
        <v>4</v>
      </c>
      <c r="AX699" s="13" t="s">
        <v>74</v>
      </c>
      <c r="AY699" s="152" t="s">
        <v>140</v>
      </c>
    </row>
    <row r="700" spans="2:65" s="14" customFormat="1">
      <c r="B700" s="157"/>
      <c r="D700" s="146" t="s">
        <v>149</v>
      </c>
      <c r="E700" s="158" t="s">
        <v>1</v>
      </c>
      <c r="F700" s="159" t="s">
        <v>152</v>
      </c>
      <c r="H700" s="160">
        <v>7.8380000000000001</v>
      </c>
      <c r="I700" s="161"/>
      <c r="J700" s="161"/>
      <c r="M700" s="157"/>
      <c r="N700" s="239"/>
      <c r="X700" s="162"/>
      <c r="AT700" s="158" t="s">
        <v>149</v>
      </c>
      <c r="AU700" s="158" t="s">
        <v>84</v>
      </c>
      <c r="AV700" s="14" t="s">
        <v>147</v>
      </c>
      <c r="AW700" s="14" t="s">
        <v>4</v>
      </c>
      <c r="AX700" s="14" t="s">
        <v>82</v>
      </c>
      <c r="AY700" s="158" t="s">
        <v>140</v>
      </c>
    </row>
    <row r="701" spans="2:65" s="13" customFormat="1">
      <c r="B701" s="151"/>
      <c r="D701" s="146" t="s">
        <v>149</v>
      </c>
      <c r="F701" s="153" t="s">
        <v>750</v>
      </c>
      <c r="H701" s="154">
        <v>8.6219999999999999</v>
      </c>
      <c r="I701" s="155"/>
      <c r="J701" s="155"/>
      <c r="M701" s="151"/>
      <c r="N701" s="238"/>
      <c r="X701" s="156"/>
      <c r="AT701" s="152" t="s">
        <v>149</v>
      </c>
      <c r="AU701" s="152" t="s">
        <v>84</v>
      </c>
      <c r="AV701" s="13" t="s">
        <v>84</v>
      </c>
      <c r="AW701" s="13" t="s">
        <v>3</v>
      </c>
      <c r="AX701" s="13" t="s">
        <v>82</v>
      </c>
      <c r="AY701" s="152" t="s">
        <v>140</v>
      </c>
    </row>
    <row r="702" spans="2:65" s="1" customFormat="1" ht="24.15" customHeight="1">
      <c r="B702" s="130"/>
      <c r="C702" s="131" t="s">
        <v>751</v>
      </c>
      <c r="D702" s="131" t="s">
        <v>143</v>
      </c>
      <c r="E702" s="132" t="s">
        <v>752</v>
      </c>
      <c r="F702" s="133" t="s">
        <v>753</v>
      </c>
      <c r="G702" s="134" t="s">
        <v>155</v>
      </c>
      <c r="H702" s="135">
        <v>7.8380000000000001</v>
      </c>
      <c r="I702" s="136"/>
      <c r="J702" s="136"/>
      <c r="K702" s="137">
        <f>ROUND(P702*H702,2)</f>
        <v>0</v>
      </c>
      <c r="L702" s="138"/>
      <c r="M702" s="32"/>
      <c r="N702" s="236" t="s">
        <v>1</v>
      </c>
      <c r="O702" s="139" t="s">
        <v>37</v>
      </c>
      <c r="P702" s="140">
        <f>I702+J702</f>
        <v>0</v>
      </c>
      <c r="Q702" s="140">
        <f>ROUND(I702*H702,2)</f>
        <v>0</v>
      </c>
      <c r="R702" s="140">
        <f>ROUND(J702*H702,2)</f>
        <v>0</v>
      </c>
      <c r="T702" s="141">
        <f>S702*H702</f>
        <v>0</v>
      </c>
      <c r="U702" s="141">
        <v>0</v>
      </c>
      <c r="V702" s="141">
        <f>U702*H702</f>
        <v>0</v>
      </c>
      <c r="W702" s="141">
        <v>0</v>
      </c>
      <c r="X702" s="142">
        <f>W702*H702</f>
        <v>0</v>
      </c>
      <c r="AR702" s="143" t="s">
        <v>246</v>
      </c>
      <c r="AT702" s="143" t="s">
        <v>143</v>
      </c>
      <c r="AU702" s="143" t="s">
        <v>84</v>
      </c>
      <c r="AY702" s="17" t="s">
        <v>140</v>
      </c>
      <c r="BE702" s="144">
        <f>IF(O702="základní",K702,0)</f>
        <v>0</v>
      </c>
      <c r="BF702" s="144">
        <f>IF(O702="snížená",K702,0)</f>
        <v>0</v>
      </c>
      <c r="BG702" s="144">
        <f>IF(O702="zákl. přenesená",K702,0)</f>
        <v>0</v>
      </c>
      <c r="BH702" s="144">
        <f>IF(O702="sníž. přenesená",K702,0)</f>
        <v>0</v>
      </c>
      <c r="BI702" s="144">
        <f>IF(O702="nulová",K702,0)</f>
        <v>0</v>
      </c>
      <c r="BJ702" s="17" t="s">
        <v>82</v>
      </c>
      <c r="BK702" s="144">
        <f>ROUND(P702*H702,2)</f>
        <v>0</v>
      </c>
      <c r="BL702" s="17" t="s">
        <v>246</v>
      </c>
      <c r="BM702" s="143" t="s">
        <v>754</v>
      </c>
    </row>
    <row r="703" spans="2:65" s="1" customFormat="1">
      <c r="B703" s="32"/>
      <c r="D703" s="163" t="s">
        <v>172</v>
      </c>
      <c r="F703" s="164" t="s">
        <v>755</v>
      </c>
      <c r="I703" s="165"/>
      <c r="J703" s="165"/>
      <c r="M703" s="32"/>
      <c r="N703" s="240"/>
      <c r="X703" s="56"/>
      <c r="AT703" s="17" t="s">
        <v>172</v>
      </c>
      <c r="AU703" s="17" t="s">
        <v>84</v>
      </c>
    </row>
    <row r="704" spans="2:65" s="12" customFormat="1">
      <c r="B704" s="145"/>
      <c r="D704" s="146" t="s">
        <v>149</v>
      </c>
      <c r="E704" s="147" t="s">
        <v>1</v>
      </c>
      <c r="F704" s="148" t="s">
        <v>708</v>
      </c>
      <c r="H704" s="147" t="s">
        <v>1</v>
      </c>
      <c r="I704" s="149"/>
      <c r="J704" s="149"/>
      <c r="M704" s="145"/>
      <c r="N704" s="237"/>
      <c r="X704" s="150"/>
      <c r="AT704" s="147" t="s">
        <v>149</v>
      </c>
      <c r="AU704" s="147" t="s">
        <v>84</v>
      </c>
      <c r="AV704" s="12" t="s">
        <v>82</v>
      </c>
      <c r="AW704" s="12" t="s">
        <v>4</v>
      </c>
      <c r="AX704" s="12" t="s">
        <v>74</v>
      </c>
      <c r="AY704" s="147" t="s">
        <v>140</v>
      </c>
    </row>
    <row r="705" spans="2:65" s="12" customFormat="1" ht="20.399999999999999">
      <c r="B705" s="145"/>
      <c r="D705" s="146" t="s">
        <v>149</v>
      </c>
      <c r="E705" s="147" t="s">
        <v>1</v>
      </c>
      <c r="F705" s="148" t="s">
        <v>709</v>
      </c>
      <c r="H705" s="147" t="s">
        <v>1</v>
      </c>
      <c r="I705" s="149"/>
      <c r="J705" s="149"/>
      <c r="M705" s="145"/>
      <c r="N705" s="237"/>
      <c r="X705" s="150"/>
      <c r="AT705" s="147" t="s">
        <v>149</v>
      </c>
      <c r="AU705" s="147" t="s">
        <v>84</v>
      </c>
      <c r="AV705" s="12" t="s">
        <v>82</v>
      </c>
      <c r="AW705" s="12" t="s">
        <v>4</v>
      </c>
      <c r="AX705" s="12" t="s">
        <v>74</v>
      </c>
      <c r="AY705" s="147" t="s">
        <v>140</v>
      </c>
    </row>
    <row r="706" spans="2:65" s="13" customFormat="1">
      <c r="B706" s="151"/>
      <c r="D706" s="146" t="s">
        <v>149</v>
      </c>
      <c r="E706" s="152" t="s">
        <v>1</v>
      </c>
      <c r="F706" s="153" t="s">
        <v>710</v>
      </c>
      <c r="H706" s="154">
        <v>5.6630000000000003</v>
      </c>
      <c r="I706" s="155"/>
      <c r="J706" s="155"/>
      <c r="M706" s="151"/>
      <c r="N706" s="238"/>
      <c r="X706" s="156"/>
      <c r="AT706" s="152" t="s">
        <v>149</v>
      </c>
      <c r="AU706" s="152" t="s">
        <v>84</v>
      </c>
      <c r="AV706" s="13" t="s">
        <v>84</v>
      </c>
      <c r="AW706" s="13" t="s">
        <v>4</v>
      </c>
      <c r="AX706" s="13" t="s">
        <v>74</v>
      </c>
      <c r="AY706" s="152" t="s">
        <v>140</v>
      </c>
    </row>
    <row r="707" spans="2:65" s="13" customFormat="1">
      <c r="B707" s="151"/>
      <c r="D707" s="146" t="s">
        <v>149</v>
      </c>
      <c r="E707" s="152" t="s">
        <v>1</v>
      </c>
      <c r="F707" s="153" t="s">
        <v>711</v>
      </c>
      <c r="H707" s="154">
        <v>2.1749999999999998</v>
      </c>
      <c r="I707" s="155"/>
      <c r="J707" s="155"/>
      <c r="M707" s="151"/>
      <c r="N707" s="238"/>
      <c r="X707" s="156"/>
      <c r="AT707" s="152" t="s">
        <v>149</v>
      </c>
      <c r="AU707" s="152" t="s">
        <v>84</v>
      </c>
      <c r="AV707" s="13" t="s">
        <v>84</v>
      </c>
      <c r="AW707" s="13" t="s">
        <v>4</v>
      </c>
      <c r="AX707" s="13" t="s">
        <v>74</v>
      </c>
      <c r="AY707" s="152" t="s">
        <v>140</v>
      </c>
    </row>
    <row r="708" spans="2:65" s="14" customFormat="1">
      <c r="B708" s="157"/>
      <c r="D708" s="146" t="s">
        <v>149</v>
      </c>
      <c r="E708" s="158" t="s">
        <v>1</v>
      </c>
      <c r="F708" s="159" t="s">
        <v>152</v>
      </c>
      <c r="H708" s="160">
        <v>7.8380000000000001</v>
      </c>
      <c r="I708" s="161"/>
      <c r="J708" s="161"/>
      <c r="M708" s="157"/>
      <c r="N708" s="239"/>
      <c r="X708" s="162"/>
      <c r="AT708" s="158" t="s">
        <v>149</v>
      </c>
      <c r="AU708" s="158" t="s">
        <v>84</v>
      </c>
      <c r="AV708" s="14" t="s">
        <v>147</v>
      </c>
      <c r="AW708" s="14" t="s">
        <v>4</v>
      </c>
      <c r="AX708" s="14" t="s">
        <v>82</v>
      </c>
      <c r="AY708" s="158" t="s">
        <v>140</v>
      </c>
    </row>
    <row r="709" spans="2:65" s="1" customFormat="1" ht="24.15" customHeight="1">
      <c r="B709" s="130"/>
      <c r="C709" s="131" t="s">
        <v>756</v>
      </c>
      <c r="D709" s="131" t="s">
        <v>143</v>
      </c>
      <c r="E709" s="132" t="s">
        <v>757</v>
      </c>
      <c r="F709" s="133" t="s">
        <v>758</v>
      </c>
      <c r="G709" s="134" t="s">
        <v>155</v>
      </c>
      <c r="H709" s="135">
        <v>7.8380000000000001</v>
      </c>
      <c r="I709" s="136"/>
      <c r="J709" s="136"/>
      <c r="K709" s="137">
        <f>ROUND(P709*H709,2)</f>
        <v>0</v>
      </c>
      <c r="L709" s="138"/>
      <c r="M709" s="32"/>
      <c r="N709" s="236" t="s">
        <v>1</v>
      </c>
      <c r="O709" s="139" t="s">
        <v>37</v>
      </c>
      <c r="P709" s="140">
        <f>I709+J709</f>
        <v>0</v>
      </c>
      <c r="Q709" s="140">
        <f>ROUND(I709*H709,2)</f>
        <v>0</v>
      </c>
      <c r="R709" s="140">
        <f>ROUND(J709*H709,2)</f>
        <v>0</v>
      </c>
      <c r="T709" s="141">
        <f>S709*H709</f>
        <v>0</v>
      </c>
      <c r="U709" s="141">
        <v>0</v>
      </c>
      <c r="V709" s="141">
        <f>U709*H709</f>
        <v>0</v>
      </c>
      <c r="W709" s="141">
        <v>0</v>
      </c>
      <c r="X709" s="142">
        <f>W709*H709</f>
        <v>0</v>
      </c>
      <c r="AR709" s="143" t="s">
        <v>246</v>
      </c>
      <c r="AT709" s="143" t="s">
        <v>143</v>
      </c>
      <c r="AU709" s="143" t="s">
        <v>84</v>
      </c>
      <c r="AY709" s="17" t="s">
        <v>140</v>
      </c>
      <c r="BE709" s="144">
        <f>IF(O709="základní",K709,0)</f>
        <v>0</v>
      </c>
      <c r="BF709" s="144">
        <f>IF(O709="snížená",K709,0)</f>
        <v>0</v>
      </c>
      <c r="BG709" s="144">
        <f>IF(O709="zákl. přenesená",K709,0)</f>
        <v>0</v>
      </c>
      <c r="BH709" s="144">
        <f>IF(O709="sníž. přenesená",K709,0)</f>
        <v>0</v>
      </c>
      <c r="BI709" s="144">
        <f>IF(O709="nulová",K709,0)</f>
        <v>0</v>
      </c>
      <c r="BJ709" s="17" t="s">
        <v>82</v>
      </c>
      <c r="BK709" s="144">
        <f>ROUND(P709*H709,2)</f>
        <v>0</v>
      </c>
      <c r="BL709" s="17" t="s">
        <v>246</v>
      </c>
      <c r="BM709" s="143" t="s">
        <v>759</v>
      </c>
    </row>
    <row r="710" spans="2:65" s="1" customFormat="1">
      <c r="B710" s="32"/>
      <c r="D710" s="163" t="s">
        <v>172</v>
      </c>
      <c r="F710" s="164" t="s">
        <v>760</v>
      </c>
      <c r="I710" s="165"/>
      <c r="J710" s="165"/>
      <c r="M710" s="32"/>
      <c r="N710" s="240"/>
      <c r="X710" s="56"/>
      <c r="AT710" s="17" t="s">
        <v>172</v>
      </c>
      <c r="AU710" s="17" t="s">
        <v>84</v>
      </c>
    </row>
    <row r="711" spans="2:65" s="12" customFormat="1">
      <c r="B711" s="145"/>
      <c r="D711" s="146" t="s">
        <v>149</v>
      </c>
      <c r="E711" s="147" t="s">
        <v>1</v>
      </c>
      <c r="F711" s="148" t="s">
        <v>708</v>
      </c>
      <c r="H711" s="147" t="s">
        <v>1</v>
      </c>
      <c r="I711" s="149"/>
      <c r="J711" s="149"/>
      <c r="M711" s="145"/>
      <c r="N711" s="237"/>
      <c r="X711" s="150"/>
      <c r="AT711" s="147" t="s">
        <v>149</v>
      </c>
      <c r="AU711" s="147" t="s">
        <v>84</v>
      </c>
      <c r="AV711" s="12" t="s">
        <v>82</v>
      </c>
      <c r="AW711" s="12" t="s">
        <v>4</v>
      </c>
      <c r="AX711" s="12" t="s">
        <v>74</v>
      </c>
      <c r="AY711" s="147" t="s">
        <v>140</v>
      </c>
    </row>
    <row r="712" spans="2:65" s="12" customFormat="1" ht="20.399999999999999">
      <c r="B712" s="145"/>
      <c r="D712" s="146" t="s">
        <v>149</v>
      </c>
      <c r="E712" s="147" t="s">
        <v>1</v>
      </c>
      <c r="F712" s="148" t="s">
        <v>709</v>
      </c>
      <c r="H712" s="147" t="s">
        <v>1</v>
      </c>
      <c r="I712" s="149"/>
      <c r="J712" s="149"/>
      <c r="M712" s="145"/>
      <c r="N712" s="237"/>
      <c r="X712" s="150"/>
      <c r="AT712" s="147" t="s">
        <v>149</v>
      </c>
      <c r="AU712" s="147" t="s">
        <v>84</v>
      </c>
      <c r="AV712" s="12" t="s">
        <v>82</v>
      </c>
      <c r="AW712" s="12" t="s">
        <v>4</v>
      </c>
      <c r="AX712" s="12" t="s">
        <v>74</v>
      </c>
      <c r="AY712" s="147" t="s">
        <v>140</v>
      </c>
    </row>
    <row r="713" spans="2:65" s="13" customFormat="1">
      <c r="B713" s="151"/>
      <c r="D713" s="146" t="s">
        <v>149</v>
      </c>
      <c r="E713" s="152" t="s">
        <v>1</v>
      </c>
      <c r="F713" s="153" t="s">
        <v>710</v>
      </c>
      <c r="H713" s="154">
        <v>5.6630000000000003</v>
      </c>
      <c r="I713" s="155"/>
      <c r="J713" s="155"/>
      <c r="M713" s="151"/>
      <c r="N713" s="238"/>
      <c r="X713" s="156"/>
      <c r="AT713" s="152" t="s">
        <v>149</v>
      </c>
      <c r="AU713" s="152" t="s">
        <v>84</v>
      </c>
      <c r="AV713" s="13" t="s">
        <v>84</v>
      </c>
      <c r="AW713" s="13" t="s">
        <v>4</v>
      </c>
      <c r="AX713" s="13" t="s">
        <v>74</v>
      </c>
      <c r="AY713" s="152" t="s">
        <v>140</v>
      </c>
    </row>
    <row r="714" spans="2:65" s="13" customFormat="1">
      <c r="B714" s="151"/>
      <c r="D714" s="146" t="s">
        <v>149</v>
      </c>
      <c r="E714" s="152" t="s">
        <v>1</v>
      </c>
      <c r="F714" s="153" t="s">
        <v>711</v>
      </c>
      <c r="H714" s="154">
        <v>2.1749999999999998</v>
      </c>
      <c r="I714" s="155"/>
      <c r="J714" s="155"/>
      <c r="M714" s="151"/>
      <c r="N714" s="238"/>
      <c r="X714" s="156"/>
      <c r="AT714" s="152" t="s">
        <v>149</v>
      </c>
      <c r="AU714" s="152" t="s">
        <v>84</v>
      </c>
      <c r="AV714" s="13" t="s">
        <v>84</v>
      </c>
      <c r="AW714" s="13" t="s">
        <v>4</v>
      </c>
      <c r="AX714" s="13" t="s">
        <v>74</v>
      </c>
      <c r="AY714" s="152" t="s">
        <v>140</v>
      </c>
    </row>
    <row r="715" spans="2:65" s="14" customFormat="1">
      <c r="B715" s="157"/>
      <c r="D715" s="146" t="s">
        <v>149</v>
      </c>
      <c r="E715" s="158" t="s">
        <v>1</v>
      </c>
      <c r="F715" s="159" t="s">
        <v>152</v>
      </c>
      <c r="H715" s="160">
        <v>7.8380000000000001</v>
      </c>
      <c r="I715" s="161"/>
      <c r="J715" s="161"/>
      <c r="M715" s="157"/>
      <c r="N715" s="239"/>
      <c r="X715" s="162"/>
      <c r="AT715" s="158" t="s">
        <v>149</v>
      </c>
      <c r="AU715" s="158" t="s">
        <v>84</v>
      </c>
      <c r="AV715" s="14" t="s">
        <v>147</v>
      </c>
      <c r="AW715" s="14" t="s">
        <v>4</v>
      </c>
      <c r="AX715" s="14" t="s">
        <v>82</v>
      </c>
      <c r="AY715" s="158" t="s">
        <v>140</v>
      </c>
    </row>
    <row r="716" spans="2:65" s="1" customFormat="1" ht="16.5" customHeight="1">
      <c r="B716" s="130"/>
      <c r="C716" s="131" t="s">
        <v>761</v>
      </c>
      <c r="D716" s="131" t="s">
        <v>143</v>
      </c>
      <c r="E716" s="132" t="s">
        <v>762</v>
      </c>
      <c r="F716" s="133" t="s">
        <v>763</v>
      </c>
      <c r="G716" s="134" t="s">
        <v>170</v>
      </c>
      <c r="H716" s="135">
        <v>2.5</v>
      </c>
      <c r="I716" s="136"/>
      <c r="J716" s="136"/>
      <c r="K716" s="137">
        <f>ROUND(P716*H716,2)</f>
        <v>0</v>
      </c>
      <c r="L716" s="138"/>
      <c r="M716" s="32"/>
      <c r="N716" s="236" t="s">
        <v>1</v>
      </c>
      <c r="O716" s="139" t="s">
        <v>37</v>
      </c>
      <c r="P716" s="140">
        <f>I716+J716</f>
        <v>0</v>
      </c>
      <c r="Q716" s="140">
        <f>ROUND(I716*H716,2)</f>
        <v>0</v>
      </c>
      <c r="R716" s="140">
        <f>ROUND(J716*H716,2)</f>
        <v>0</v>
      </c>
      <c r="T716" s="141">
        <f>S716*H716</f>
        <v>0</v>
      </c>
      <c r="U716" s="141">
        <v>3.0000000000000001E-5</v>
      </c>
      <c r="V716" s="141">
        <f>U716*H716</f>
        <v>7.5000000000000007E-5</v>
      </c>
      <c r="W716" s="141">
        <v>0</v>
      </c>
      <c r="X716" s="142">
        <f>W716*H716</f>
        <v>0</v>
      </c>
      <c r="AR716" s="143" t="s">
        <v>246</v>
      </c>
      <c r="AT716" s="143" t="s">
        <v>143</v>
      </c>
      <c r="AU716" s="143" t="s">
        <v>84</v>
      </c>
      <c r="AY716" s="17" t="s">
        <v>140</v>
      </c>
      <c r="BE716" s="144">
        <f>IF(O716="základní",K716,0)</f>
        <v>0</v>
      </c>
      <c r="BF716" s="144">
        <f>IF(O716="snížená",K716,0)</f>
        <v>0</v>
      </c>
      <c r="BG716" s="144">
        <f>IF(O716="zákl. přenesená",K716,0)</f>
        <v>0</v>
      </c>
      <c r="BH716" s="144">
        <f>IF(O716="sníž. přenesená",K716,0)</f>
        <v>0</v>
      </c>
      <c r="BI716" s="144">
        <f>IF(O716="nulová",K716,0)</f>
        <v>0</v>
      </c>
      <c r="BJ716" s="17" t="s">
        <v>82</v>
      </c>
      <c r="BK716" s="144">
        <f>ROUND(P716*H716,2)</f>
        <v>0</v>
      </c>
      <c r="BL716" s="17" t="s">
        <v>246</v>
      </c>
      <c r="BM716" s="143" t="s">
        <v>764</v>
      </c>
    </row>
    <row r="717" spans="2:65" s="1" customFormat="1">
      <c r="B717" s="32"/>
      <c r="D717" s="163" t="s">
        <v>172</v>
      </c>
      <c r="F717" s="164" t="s">
        <v>765</v>
      </c>
      <c r="I717" s="165"/>
      <c r="J717" s="165"/>
      <c r="M717" s="32"/>
      <c r="N717" s="240"/>
      <c r="X717" s="56"/>
      <c r="AT717" s="17" t="s">
        <v>172</v>
      </c>
      <c r="AU717" s="17" t="s">
        <v>84</v>
      </c>
    </row>
    <row r="718" spans="2:65" s="12" customFormat="1">
      <c r="B718" s="145"/>
      <c r="D718" s="146" t="s">
        <v>149</v>
      </c>
      <c r="E718" s="147" t="s">
        <v>1</v>
      </c>
      <c r="F718" s="148" t="s">
        <v>766</v>
      </c>
      <c r="H718" s="147" t="s">
        <v>1</v>
      </c>
      <c r="I718" s="149"/>
      <c r="J718" s="149"/>
      <c r="M718" s="145"/>
      <c r="N718" s="237"/>
      <c r="X718" s="150"/>
      <c r="AT718" s="147" t="s">
        <v>149</v>
      </c>
      <c r="AU718" s="147" t="s">
        <v>84</v>
      </c>
      <c r="AV718" s="12" t="s">
        <v>82</v>
      </c>
      <c r="AW718" s="12" t="s">
        <v>4</v>
      </c>
      <c r="AX718" s="12" t="s">
        <v>74</v>
      </c>
      <c r="AY718" s="147" t="s">
        <v>140</v>
      </c>
    </row>
    <row r="719" spans="2:65" s="12" customFormat="1" ht="20.399999999999999">
      <c r="B719" s="145"/>
      <c r="D719" s="146" t="s">
        <v>149</v>
      </c>
      <c r="E719" s="147" t="s">
        <v>1</v>
      </c>
      <c r="F719" s="148" t="s">
        <v>709</v>
      </c>
      <c r="H719" s="147" t="s">
        <v>1</v>
      </c>
      <c r="I719" s="149"/>
      <c r="J719" s="149"/>
      <c r="M719" s="145"/>
      <c r="N719" s="237"/>
      <c r="X719" s="150"/>
      <c r="AT719" s="147" t="s">
        <v>149</v>
      </c>
      <c r="AU719" s="147" t="s">
        <v>84</v>
      </c>
      <c r="AV719" s="12" t="s">
        <v>82</v>
      </c>
      <c r="AW719" s="12" t="s">
        <v>4</v>
      </c>
      <c r="AX719" s="12" t="s">
        <v>74</v>
      </c>
      <c r="AY719" s="147" t="s">
        <v>140</v>
      </c>
    </row>
    <row r="720" spans="2:65" s="13" customFormat="1">
      <c r="B720" s="151"/>
      <c r="D720" s="146" t="s">
        <v>149</v>
      </c>
      <c r="E720" s="152" t="s">
        <v>1</v>
      </c>
      <c r="F720" s="153" t="s">
        <v>767</v>
      </c>
      <c r="H720" s="154">
        <v>2.5</v>
      </c>
      <c r="I720" s="155"/>
      <c r="J720" s="155"/>
      <c r="M720" s="151"/>
      <c r="N720" s="238"/>
      <c r="X720" s="156"/>
      <c r="AT720" s="152" t="s">
        <v>149</v>
      </c>
      <c r="AU720" s="152" t="s">
        <v>84</v>
      </c>
      <c r="AV720" s="13" t="s">
        <v>84</v>
      </c>
      <c r="AW720" s="13" t="s">
        <v>4</v>
      </c>
      <c r="AX720" s="13" t="s">
        <v>74</v>
      </c>
      <c r="AY720" s="152" t="s">
        <v>140</v>
      </c>
    </row>
    <row r="721" spans="2:65" s="14" customFormat="1">
      <c r="B721" s="157"/>
      <c r="D721" s="146" t="s">
        <v>149</v>
      </c>
      <c r="E721" s="158" t="s">
        <v>1</v>
      </c>
      <c r="F721" s="159" t="s">
        <v>152</v>
      </c>
      <c r="H721" s="160">
        <v>2.5</v>
      </c>
      <c r="I721" s="161"/>
      <c r="J721" s="161"/>
      <c r="M721" s="157"/>
      <c r="N721" s="239"/>
      <c r="X721" s="162"/>
      <c r="AT721" s="158" t="s">
        <v>149</v>
      </c>
      <c r="AU721" s="158" t="s">
        <v>84</v>
      </c>
      <c r="AV721" s="14" t="s">
        <v>147</v>
      </c>
      <c r="AW721" s="14" t="s">
        <v>4</v>
      </c>
      <c r="AX721" s="14" t="s">
        <v>82</v>
      </c>
      <c r="AY721" s="158" t="s">
        <v>140</v>
      </c>
    </row>
    <row r="722" spans="2:65" s="1" customFormat="1" ht="24.15" customHeight="1">
      <c r="B722" s="130"/>
      <c r="C722" s="131" t="s">
        <v>768</v>
      </c>
      <c r="D722" s="131" t="s">
        <v>143</v>
      </c>
      <c r="E722" s="132" t="s">
        <v>769</v>
      </c>
      <c r="F722" s="133" t="s">
        <v>770</v>
      </c>
      <c r="G722" s="134" t="s">
        <v>231</v>
      </c>
      <c r="H722" s="135">
        <v>0.13900000000000001</v>
      </c>
      <c r="I722" s="136"/>
      <c r="J722" s="136"/>
      <c r="K722" s="137">
        <f>ROUND(P722*H722,2)</f>
        <v>0</v>
      </c>
      <c r="L722" s="138"/>
      <c r="M722" s="32"/>
      <c r="N722" s="236" t="s">
        <v>1</v>
      </c>
      <c r="O722" s="139" t="s">
        <v>37</v>
      </c>
      <c r="P722" s="140">
        <f>I722+J722</f>
        <v>0</v>
      </c>
      <c r="Q722" s="140">
        <f>ROUND(I722*H722,2)</f>
        <v>0</v>
      </c>
      <c r="R722" s="140">
        <f>ROUND(J722*H722,2)</f>
        <v>0</v>
      </c>
      <c r="T722" s="141">
        <f>S722*H722</f>
        <v>0</v>
      </c>
      <c r="U722" s="141">
        <v>0</v>
      </c>
      <c r="V722" s="141">
        <f>U722*H722</f>
        <v>0</v>
      </c>
      <c r="W722" s="141">
        <v>0</v>
      </c>
      <c r="X722" s="142">
        <f>W722*H722</f>
        <v>0</v>
      </c>
      <c r="AR722" s="143" t="s">
        <v>246</v>
      </c>
      <c r="AT722" s="143" t="s">
        <v>143</v>
      </c>
      <c r="AU722" s="143" t="s">
        <v>84</v>
      </c>
      <c r="AY722" s="17" t="s">
        <v>140</v>
      </c>
      <c r="BE722" s="144">
        <f>IF(O722="základní",K722,0)</f>
        <v>0</v>
      </c>
      <c r="BF722" s="144">
        <f>IF(O722="snížená",K722,0)</f>
        <v>0</v>
      </c>
      <c r="BG722" s="144">
        <f>IF(O722="zákl. přenesená",K722,0)</f>
        <v>0</v>
      </c>
      <c r="BH722" s="144">
        <f>IF(O722="sníž. přenesená",K722,0)</f>
        <v>0</v>
      </c>
      <c r="BI722" s="144">
        <f>IF(O722="nulová",K722,0)</f>
        <v>0</v>
      </c>
      <c r="BJ722" s="17" t="s">
        <v>82</v>
      </c>
      <c r="BK722" s="144">
        <f>ROUND(P722*H722,2)</f>
        <v>0</v>
      </c>
      <c r="BL722" s="17" t="s">
        <v>246</v>
      </c>
      <c r="BM722" s="143" t="s">
        <v>771</v>
      </c>
    </row>
    <row r="723" spans="2:65" s="1" customFormat="1">
      <c r="B723" s="32"/>
      <c r="D723" s="163" t="s">
        <v>172</v>
      </c>
      <c r="F723" s="164" t="s">
        <v>772</v>
      </c>
      <c r="I723" s="165"/>
      <c r="J723" s="165"/>
      <c r="M723" s="32"/>
      <c r="N723" s="240"/>
      <c r="X723" s="56"/>
      <c r="AT723" s="17" t="s">
        <v>172</v>
      </c>
      <c r="AU723" s="17" t="s">
        <v>84</v>
      </c>
    </row>
    <row r="724" spans="2:65" s="11" customFormat="1" ht="22.8" customHeight="1">
      <c r="B724" s="118"/>
      <c r="D724" s="119" t="s">
        <v>73</v>
      </c>
      <c r="E724" s="128" t="s">
        <v>773</v>
      </c>
      <c r="F724" s="128" t="s">
        <v>774</v>
      </c>
      <c r="I724" s="121"/>
      <c r="J724" s="121"/>
      <c r="K724" s="129">
        <f>BK724</f>
        <v>0</v>
      </c>
      <c r="M724" s="118"/>
      <c r="N724" s="235"/>
      <c r="Q724" s="123">
        <f>SUM(Q725:Q742)</f>
        <v>0</v>
      </c>
      <c r="R724" s="123">
        <f>SUM(R725:R742)</f>
        <v>0</v>
      </c>
      <c r="T724" s="124">
        <f>SUM(T725:T742)</f>
        <v>0</v>
      </c>
      <c r="V724" s="124">
        <f>SUM(V725:V742)</f>
        <v>3.6070820000000003E-2</v>
      </c>
      <c r="X724" s="125">
        <f>SUM(X725:X742)</f>
        <v>0</v>
      </c>
      <c r="AR724" s="119" t="s">
        <v>84</v>
      </c>
      <c r="AT724" s="126" t="s">
        <v>73</v>
      </c>
      <c r="AU724" s="126" t="s">
        <v>82</v>
      </c>
      <c r="AY724" s="119" t="s">
        <v>140</v>
      </c>
      <c r="BK724" s="127">
        <f>SUM(BK725:BK742)</f>
        <v>0</v>
      </c>
    </row>
    <row r="725" spans="2:65" s="1" customFormat="1" ht="33" customHeight="1">
      <c r="B725" s="130"/>
      <c r="C725" s="131" t="s">
        <v>775</v>
      </c>
      <c r="D725" s="131" t="s">
        <v>143</v>
      </c>
      <c r="E725" s="132" t="s">
        <v>776</v>
      </c>
      <c r="F725" s="133" t="s">
        <v>777</v>
      </c>
      <c r="G725" s="134" t="s">
        <v>146</v>
      </c>
      <c r="H725" s="135">
        <v>1</v>
      </c>
      <c r="I725" s="136"/>
      <c r="J725" s="136"/>
      <c r="K725" s="137">
        <f>ROUND(P725*H725,2)</f>
        <v>0</v>
      </c>
      <c r="L725" s="138"/>
      <c r="M725" s="32"/>
      <c r="N725" s="236" t="s">
        <v>1</v>
      </c>
      <c r="O725" s="139" t="s">
        <v>37</v>
      </c>
      <c r="P725" s="140">
        <f>I725+J725</f>
        <v>0</v>
      </c>
      <c r="Q725" s="140">
        <f>ROUND(I725*H725,2)</f>
        <v>0</v>
      </c>
      <c r="R725" s="140">
        <f>ROUND(J725*H725,2)</f>
        <v>0</v>
      </c>
      <c r="T725" s="141">
        <f>S725*H725</f>
        <v>0</v>
      </c>
      <c r="U725" s="141">
        <v>1.7000000000000001E-4</v>
      </c>
      <c r="V725" s="141">
        <f>U725*H725</f>
        <v>1.7000000000000001E-4</v>
      </c>
      <c r="W725" s="141">
        <v>0</v>
      </c>
      <c r="X725" s="142">
        <f>W725*H725</f>
        <v>0</v>
      </c>
      <c r="AR725" s="143" t="s">
        <v>246</v>
      </c>
      <c r="AT725" s="143" t="s">
        <v>143</v>
      </c>
      <c r="AU725" s="143" t="s">
        <v>84</v>
      </c>
      <c r="AY725" s="17" t="s">
        <v>140</v>
      </c>
      <c r="BE725" s="144">
        <f>IF(O725="základní",K725,0)</f>
        <v>0</v>
      </c>
      <c r="BF725" s="144">
        <f>IF(O725="snížená",K725,0)</f>
        <v>0</v>
      </c>
      <c r="BG725" s="144">
        <f>IF(O725="zákl. přenesená",K725,0)</f>
        <v>0</v>
      </c>
      <c r="BH725" s="144">
        <f>IF(O725="sníž. přenesená",K725,0)</f>
        <v>0</v>
      </c>
      <c r="BI725" s="144">
        <f>IF(O725="nulová",K725,0)</f>
        <v>0</v>
      </c>
      <c r="BJ725" s="17" t="s">
        <v>82</v>
      </c>
      <c r="BK725" s="144">
        <f>ROUND(P725*H725,2)</f>
        <v>0</v>
      </c>
      <c r="BL725" s="17" t="s">
        <v>246</v>
      </c>
      <c r="BM725" s="143" t="s">
        <v>778</v>
      </c>
    </row>
    <row r="726" spans="2:65" s="13" customFormat="1">
      <c r="B726" s="151"/>
      <c r="D726" s="146" t="s">
        <v>149</v>
      </c>
      <c r="E726" s="152" t="s">
        <v>1</v>
      </c>
      <c r="F726" s="153" t="s">
        <v>82</v>
      </c>
      <c r="H726" s="154">
        <v>1</v>
      </c>
      <c r="I726" s="155"/>
      <c r="J726" s="155"/>
      <c r="M726" s="151"/>
      <c r="N726" s="238"/>
      <c r="X726" s="156"/>
      <c r="AT726" s="152" t="s">
        <v>149</v>
      </c>
      <c r="AU726" s="152" t="s">
        <v>84</v>
      </c>
      <c r="AV726" s="13" t="s">
        <v>84</v>
      </c>
      <c r="AW726" s="13" t="s">
        <v>4</v>
      </c>
      <c r="AX726" s="13" t="s">
        <v>74</v>
      </c>
      <c r="AY726" s="152" t="s">
        <v>140</v>
      </c>
    </row>
    <row r="727" spans="2:65" s="14" customFormat="1">
      <c r="B727" s="157"/>
      <c r="D727" s="146" t="s">
        <v>149</v>
      </c>
      <c r="E727" s="158" t="s">
        <v>1</v>
      </c>
      <c r="F727" s="159" t="s">
        <v>152</v>
      </c>
      <c r="H727" s="160">
        <v>1</v>
      </c>
      <c r="I727" s="161"/>
      <c r="J727" s="161"/>
      <c r="M727" s="157"/>
      <c r="N727" s="239"/>
      <c r="X727" s="162"/>
      <c r="AT727" s="158" t="s">
        <v>149</v>
      </c>
      <c r="AU727" s="158" t="s">
        <v>84</v>
      </c>
      <c r="AV727" s="14" t="s">
        <v>147</v>
      </c>
      <c r="AW727" s="14" t="s">
        <v>4</v>
      </c>
      <c r="AX727" s="14" t="s">
        <v>82</v>
      </c>
      <c r="AY727" s="158" t="s">
        <v>140</v>
      </c>
    </row>
    <row r="728" spans="2:65" s="1" customFormat="1" ht="16.5" customHeight="1">
      <c r="B728" s="130"/>
      <c r="C728" s="131" t="s">
        <v>779</v>
      </c>
      <c r="D728" s="131" t="s">
        <v>143</v>
      </c>
      <c r="E728" s="132" t="s">
        <v>780</v>
      </c>
      <c r="F728" s="133" t="s">
        <v>781</v>
      </c>
      <c r="G728" s="134" t="s">
        <v>155</v>
      </c>
      <c r="H728" s="135">
        <v>64.078000000000003</v>
      </c>
      <c r="I728" s="136"/>
      <c r="J728" s="136"/>
      <c r="K728" s="137">
        <f>ROUND(P728*H728,2)</f>
        <v>0</v>
      </c>
      <c r="L728" s="138"/>
      <c r="M728" s="32"/>
      <c r="N728" s="236" t="s">
        <v>1</v>
      </c>
      <c r="O728" s="139" t="s">
        <v>37</v>
      </c>
      <c r="P728" s="140">
        <f>I728+J728</f>
        <v>0</v>
      </c>
      <c r="Q728" s="140">
        <f>ROUND(I728*H728,2)</f>
        <v>0</v>
      </c>
      <c r="R728" s="140">
        <f>ROUND(J728*H728,2)</f>
        <v>0</v>
      </c>
      <c r="T728" s="141">
        <f>S728*H728</f>
        <v>0</v>
      </c>
      <c r="U728" s="141">
        <v>0</v>
      </c>
      <c r="V728" s="141">
        <f>U728*H728</f>
        <v>0</v>
      </c>
      <c r="W728" s="141">
        <v>0</v>
      </c>
      <c r="X728" s="142">
        <f>W728*H728</f>
        <v>0</v>
      </c>
      <c r="AR728" s="143" t="s">
        <v>246</v>
      </c>
      <c r="AT728" s="143" t="s">
        <v>143</v>
      </c>
      <c r="AU728" s="143" t="s">
        <v>84</v>
      </c>
      <c r="AY728" s="17" t="s">
        <v>140</v>
      </c>
      <c r="BE728" s="144">
        <f>IF(O728="základní",K728,0)</f>
        <v>0</v>
      </c>
      <c r="BF728" s="144">
        <f>IF(O728="snížená",K728,0)</f>
        <v>0</v>
      </c>
      <c r="BG728" s="144">
        <f>IF(O728="zákl. přenesená",K728,0)</f>
        <v>0</v>
      </c>
      <c r="BH728" s="144">
        <f>IF(O728="sníž. přenesená",K728,0)</f>
        <v>0</v>
      </c>
      <c r="BI728" s="144">
        <f>IF(O728="nulová",K728,0)</f>
        <v>0</v>
      </c>
      <c r="BJ728" s="17" t="s">
        <v>82</v>
      </c>
      <c r="BK728" s="144">
        <f>ROUND(P728*H728,2)</f>
        <v>0</v>
      </c>
      <c r="BL728" s="17" t="s">
        <v>246</v>
      </c>
      <c r="BM728" s="143" t="s">
        <v>782</v>
      </c>
    </row>
    <row r="729" spans="2:65" s="1" customFormat="1">
      <c r="B729" s="32"/>
      <c r="D729" s="163" t="s">
        <v>172</v>
      </c>
      <c r="F729" s="164" t="s">
        <v>783</v>
      </c>
      <c r="I729" s="165"/>
      <c r="J729" s="165"/>
      <c r="M729" s="32"/>
      <c r="N729" s="240"/>
      <c r="X729" s="56"/>
      <c r="AT729" s="17" t="s">
        <v>172</v>
      </c>
      <c r="AU729" s="17" t="s">
        <v>84</v>
      </c>
    </row>
    <row r="730" spans="2:65" s="12" customFormat="1" ht="20.399999999999999">
      <c r="B730" s="145"/>
      <c r="D730" s="146" t="s">
        <v>149</v>
      </c>
      <c r="E730" s="147" t="s">
        <v>1</v>
      </c>
      <c r="F730" s="148" t="s">
        <v>784</v>
      </c>
      <c r="H730" s="147" t="s">
        <v>1</v>
      </c>
      <c r="I730" s="149"/>
      <c r="J730" s="149"/>
      <c r="M730" s="145"/>
      <c r="N730" s="237"/>
      <c r="X730" s="150"/>
      <c r="AT730" s="147" t="s">
        <v>149</v>
      </c>
      <c r="AU730" s="147" t="s">
        <v>84</v>
      </c>
      <c r="AV730" s="12" t="s">
        <v>82</v>
      </c>
      <c r="AW730" s="12" t="s">
        <v>4</v>
      </c>
      <c r="AX730" s="12" t="s">
        <v>74</v>
      </c>
      <c r="AY730" s="147" t="s">
        <v>140</v>
      </c>
    </row>
    <row r="731" spans="2:65" s="13" customFormat="1" ht="20.399999999999999">
      <c r="B731" s="151"/>
      <c r="D731" s="146" t="s">
        <v>149</v>
      </c>
      <c r="E731" s="152" t="s">
        <v>1</v>
      </c>
      <c r="F731" s="153" t="s">
        <v>206</v>
      </c>
      <c r="H731" s="154">
        <v>68.808000000000007</v>
      </c>
      <c r="I731" s="155"/>
      <c r="J731" s="155"/>
      <c r="M731" s="151"/>
      <c r="N731" s="238"/>
      <c r="X731" s="156"/>
      <c r="AT731" s="152" t="s">
        <v>149</v>
      </c>
      <c r="AU731" s="152" t="s">
        <v>84</v>
      </c>
      <c r="AV731" s="13" t="s">
        <v>84</v>
      </c>
      <c r="AW731" s="13" t="s">
        <v>4</v>
      </c>
      <c r="AX731" s="13" t="s">
        <v>74</v>
      </c>
      <c r="AY731" s="152" t="s">
        <v>140</v>
      </c>
    </row>
    <row r="732" spans="2:65" s="13" customFormat="1">
      <c r="B732" s="151"/>
      <c r="D732" s="146" t="s">
        <v>149</v>
      </c>
      <c r="E732" s="152" t="s">
        <v>1</v>
      </c>
      <c r="F732" s="153" t="s">
        <v>207</v>
      </c>
      <c r="H732" s="154">
        <v>-4.7300000000000004</v>
      </c>
      <c r="I732" s="155"/>
      <c r="J732" s="155"/>
      <c r="M732" s="151"/>
      <c r="N732" s="238"/>
      <c r="X732" s="156"/>
      <c r="AT732" s="152" t="s">
        <v>149</v>
      </c>
      <c r="AU732" s="152" t="s">
        <v>84</v>
      </c>
      <c r="AV732" s="13" t="s">
        <v>84</v>
      </c>
      <c r="AW732" s="13" t="s">
        <v>4</v>
      </c>
      <c r="AX732" s="13" t="s">
        <v>74</v>
      </c>
      <c r="AY732" s="152" t="s">
        <v>140</v>
      </c>
    </row>
    <row r="733" spans="2:65" s="14" customFormat="1">
      <c r="B733" s="157"/>
      <c r="D733" s="146" t="s">
        <v>149</v>
      </c>
      <c r="E733" s="158" t="s">
        <v>1</v>
      </c>
      <c r="F733" s="159" t="s">
        <v>152</v>
      </c>
      <c r="H733" s="160">
        <v>64.078000000000003</v>
      </c>
      <c r="I733" s="161"/>
      <c r="J733" s="161"/>
      <c r="M733" s="157"/>
      <c r="N733" s="239"/>
      <c r="X733" s="162"/>
      <c r="AT733" s="158" t="s">
        <v>149</v>
      </c>
      <c r="AU733" s="158" t="s">
        <v>84</v>
      </c>
      <c r="AV733" s="14" t="s">
        <v>147</v>
      </c>
      <c r="AW733" s="14" t="s">
        <v>4</v>
      </c>
      <c r="AX733" s="14" t="s">
        <v>82</v>
      </c>
      <c r="AY733" s="158" t="s">
        <v>140</v>
      </c>
    </row>
    <row r="734" spans="2:65" s="1" customFormat="1" ht="24.15" customHeight="1">
      <c r="B734" s="130"/>
      <c r="C734" s="131" t="s">
        <v>785</v>
      </c>
      <c r="D734" s="131" t="s">
        <v>143</v>
      </c>
      <c r="E734" s="132" t="s">
        <v>786</v>
      </c>
      <c r="F734" s="133" t="s">
        <v>787</v>
      </c>
      <c r="G734" s="134" t="s">
        <v>155</v>
      </c>
      <c r="H734" s="135">
        <v>132.96600000000001</v>
      </c>
      <c r="I734" s="136"/>
      <c r="J734" s="136"/>
      <c r="K734" s="137">
        <f>ROUND(P734*H734,2)</f>
        <v>0</v>
      </c>
      <c r="L734" s="138"/>
      <c r="M734" s="32"/>
      <c r="N734" s="236" t="s">
        <v>1</v>
      </c>
      <c r="O734" s="139" t="s">
        <v>37</v>
      </c>
      <c r="P734" s="140">
        <f>I734+J734</f>
        <v>0</v>
      </c>
      <c r="Q734" s="140">
        <f>ROUND(I734*H734,2)</f>
        <v>0</v>
      </c>
      <c r="R734" s="140">
        <f>ROUND(J734*H734,2)</f>
        <v>0</v>
      </c>
      <c r="T734" s="141">
        <f>S734*H734</f>
        <v>0</v>
      </c>
      <c r="U734" s="141">
        <v>2.7E-4</v>
      </c>
      <c r="V734" s="141">
        <f>U734*H734</f>
        <v>3.590082E-2</v>
      </c>
      <c r="W734" s="141">
        <v>0</v>
      </c>
      <c r="X734" s="142">
        <f>W734*H734</f>
        <v>0</v>
      </c>
      <c r="AR734" s="143" t="s">
        <v>246</v>
      </c>
      <c r="AT734" s="143" t="s">
        <v>143</v>
      </c>
      <c r="AU734" s="143" t="s">
        <v>84</v>
      </c>
      <c r="AY734" s="17" t="s">
        <v>140</v>
      </c>
      <c r="BE734" s="144">
        <f>IF(O734="základní",K734,0)</f>
        <v>0</v>
      </c>
      <c r="BF734" s="144">
        <f>IF(O734="snížená",K734,0)</f>
        <v>0</v>
      </c>
      <c r="BG734" s="144">
        <f>IF(O734="zákl. přenesená",K734,0)</f>
        <v>0</v>
      </c>
      <c r="BH734" s="144">
        <f>IF(O734="sníž. přenesená",K734,0)</f>
        <v>0</v>
      </c>
      <c r="BI734" s="144">
        <f>IF(O734="nulová",K734,0)</f>
        <v>0</v>
      </c>
      <c r="BJ734" s="17" t="s">
        <v>82</v>
      </c>
      <c r="BK734" s="144">
        <f>ROUND(P734*H734,2)</f>
        <v>0</v>
      </c>
      <c r="BL734" s="17" t="s">
        <v>246</v>
      </c>
      <c r="BM734" s="143" t="s">
        <v>788</v>
      </c>
    </row>
    <row r="735" spans="2:65" s="1" customFormat="1">
      <c r="B735" s="32"/>
      <c r="D735" s="163" t="s">
        <v>172</v>
      </c>
      <c r="F735" s="164" t="s">
        <v>789</v>
      </c>
      <c r="I735" s="165"/>
      <c r="J735" s="165"/>
      <c r="M735" s="32"/>
      <c r="N735" s="240"/>
      <c r="X735" s="56"/>
      <c r="AT735" s="17" t="s">
        <v>172</v>
      </c>
      <c r="AU735" s="17" t="s">
        <v>84</v>
      </c>
    </row>
    <row r="736" spans="2:65" s="12" customFormat="1">
      <c r="B736" s="145"/>
      <c r="D736" s="146" t="s">
        <v>149</v>
      </c>
      <c r="E736" s="147" t="s">
        <v>1</v>
      </c>
      <c r="F736" s="148" t="s">
        <v>195</v>
      </c>
      <c r="H736" s="147" t="s">
        <v>1</v>
      </c>
      <c r="I736" s="149"/>
      <c r="J736" s="149"/>
      <c r="M736" s="145"/>
      <c r="N736" s="237"/>
      <c r="X736" s="150"/>
      <c r="AT736" s="147" t="s">
        <v>149</v>
      </c>
      <c r="AU736" s="147" t="s">
        <v>84</v>
      </c>
      <c r="AV736" s="12" t="s">
        <v>82</v>
      </c>
      <c r="AW736" s="12" t="s">
        <v>4</v>
      </c>
      <c r="AX736" s="12" t="s">
        <v>74</v>
      </c>
      <c r="AY736" s="147" t="s">
        <v>140</v>
      </c>
    </row>
    <row r="737" spans="2:65" s="13" customFormat="1">
      <c r="B737" s="151"/>
      <c r="D737" s="146" t="s">
        <v>149</v>
      </c>
      <c r="E737" s="152" t="s">
        <v>1</v>
      </c>
      <c r="F737" s="153" t="s">
        <v>196</v>
      </c>
      <c r="H737" s="154">
        <v>57.835000000000001</v>
      </c>
      <c r="I737" s="155"/>
      <c r="J737" s="155"/>
      <c r="M737" s="151"/>
      <c r="N737" s="238"/>
      <c r="X737" s="156"/>
      <c r="AT737" s="152" t="s">
        <v>149</v>
      </c>
      <c r="AU737" s="152" t="s">
        <v>84</v>
      </c>
      <c r="AV737" s="13" t="s">
        <v>84</v>
      </c>
      <c r="AW737" s="13" t="s">
        <v>4</v>
      </c>
      <c r="AX737" s="13" t="s">
        <v>74</v>
      </c>
      <c r="AY737" s="152" t="s">
        <v>140</v>
      </c>
    </row>
    <row r="738" spans="2:65" s="15" customFormat="1">
      <c r="B738" s="166"/>
      <c r="D738" s="146" t="s">
        <v>149</v>
      </c>
      <c r="E738" s="167" t="s">
        <v>1</v>
      </c>
      <c r="F738" s="168" t="s">
        <v>197</v>
      </c>
      <c r="H738" s="169">
        <v>57.835000000000001</v>
      </c>
      <c r="I738" s="170"/>
      <c r="J738" s="170"/>
      <c r="M738" s="166"/>
      <c r="N738" s="241"/>
      <c r="X738" s="171"/>
      <c r="AT738" s="167" t="s">
        <v>149</v>
      </c>
      <c r="AU738" s="167" t="s">
        <v>84</v>
      </c>
      <c r="AV738" s="15" t="s">
        <v>141</v>
      </c>
      <c r="AW738" s="15" t="s">
        <v>4</v>
      </c>
      <c r="AX738" s="15" t="s">
        <v>74</v>
      </c>
      <c r="AY738" s="167" t="s">
        <v>140</v>
      </c>
    </row>
    <row r="739" spans="2:65" s="12" customFormat="1">
      <c r="B739" s="145"/>
      <c r="D739" s="146" t="s">
        <v>149</v>
      </c>
      <c r="E739" s="147" t="s">
        <v>1</v>
      </c>
      <c r="F739" s="148" t="s">
        <v>198</v>
      </c>
      <c r="H739" s="147" t="s">
        <v>1</v>
      </c>
      <c r="I739" s="149"/>
      <c r="J739" s="149"/>
      <c r="M739" s="145"/>
      <c r="N739" s="237"/>
      <c r="X739" s="150"/>
      <c r="AT739" s="147" t="s">
        <v>149</v>
      </c>
      <c r="AU739" s="147" t="s">
        <v>84</v>
      </c>
      <c r="AV739" s="12" t="s">
        <v>82</v>
      </c>
      <c r="AW739" s="12" t="s">
        <v>4</v>
      </c>
      <c r="AX739" s="12" t="s">
        <v>74</v>
      </c>
      <c r="AY739" s="147" t="s">
        <v>140</v>
      </c>
    </row>
    <row r="740" spans="2:65" s="13" customFormat="1" ht="30.6">
      <c r="B740" s="151"/>
      <c r="D740" s="146" t="s">
        <v>149</v>
      </c>
      <c r="E740" s="152" t="s">
        <v>1</v>
      </c>
      <c r="F740" s="153" t="s">
        <v>199</v>
      </c>
      <c r="H740" s="154">
        <v>75.131</v>
      </c>
      <c r="I740" s="155"/>
      <c r="J740" s="155"/>
      <c r="M740" s="151"/>
      <c r="N740" s="238"/>
      <c r="X740" s="156"/>
      <c r="AT740" s="152" t="s">
        <v>149</v>
      </c>
      <c r="AU740" s="152" t="s">
        <v>84</v>
      </c>
      <c r="AV740" s="13" t="s">
        <v>84</v>
      </c>
      <c r="AW740" s="13" t="s">
        <v>4</v>
      </c>
      <c r="AX740" s="13" t="s">
        <v>74</v>
      </c>
      <c r="AY740" s="152" t="s">
        <v>140</v>
      </c>
    </row>
    <row r="741" spans="2:65" s="15" customFormat="1">
      <c r="B741" s="166"/>
      <c r="D741" s="146" t="s">
        <v>149</v>
      </c>
      <c r="E741" s="167" t="s">
        <v>1</v>
      </c>
      <c r="F741" s="168" t="s">
        <v>197</v>
      </c>
      <c r="H741" s="169">
        <v>75.131</v>
      </c>
      <c r="I741" s="170"/>
      <c r="J741" s="170"/>
      <c r="M741" s="166"/>
      <c r="N741" s="241"/>
      <c r="X741" s="171"/>
      <c r="AT741" s="167" t="s">
        <v>149</v>
      </c>
      <c r="AU741" s="167" t="s">
        <v>84</v>
      </c>
      <c r="AV741" s="15" t="s">
        <v>141</v>
      </c>
      <c r="AW741" s="15" t="s">
        <v>4</v>
      </c>
      <c r="AX741" s="15" t="s">
        <v>74</v>
      </c>
      <c r="AY741" s="167" t="s">
        <v>140</v>
      </c>
    </row>
    <row r="742" spans="2:65" s="14" customFormat="1">
      <c r="B742" s="157"/>
      <c r="D742" s="146" t="s">
        <v>149</v>
      </c>
      <c r="E742" s="158" t="s">
        <v>1</v>
      </c>
      <c r="F742" s="159" t="s">
        <v>152</v>
      </c>
      <c r="H742" s="160">
        <v>132.96600000000001</v>
      </c>
      <c r="I742" s="161"/>
      <c r="J742" s="161"/>
      <c r="M742" s="157"/>
      <c r="N742" s="239"/>
      <c r="X742" s="162"/>
      <c r="AT742" s="158" t="s">
        <v>149</v>
      </c>
      <c r="AU742" s="158" t="s">
        <v>84</v>
      </c>
      <c r="AV742" s="14" t="s">
        <v>147</v>
      </c>
      <c r="AW742" s="14" t="s">
        <v>4</v>
      </c>
      <c r="AX742" s="14" t="s">
        <v>82</v>
      </c>
      <c r="AY742" s="158" t="s">
        <v>140</v>
      </c>
    </row>
    <row r="743" spans="2:65" s="11" customFormat="1" ht="22.8" customHeight="1">
      <c r="B743" s="118"/>
      <c r="D743" s="119" t="s">
        <v>73</v>
      </c>
      <c r="E743" s="128" t="s">
        <v>790</v>
      </c>
      <c r="F743" s="128" t="s">
        <v>791</v>
      </c>
      <c r="I743" s="121"/>
      <c r="J743" s="121"/>
      <c r="K743" s="129">
        <f>BK743</f>
        <v>0</v>
      </c>
      <c r="M743" s="118"/>
      <c r="N743" s="235"/>
      <c r="Q743" s="123">
        <f>SUM(Q744:Q828)</f>
        <v>0</v>
      </c>
      <c r="R743" s="123">
        <f>SUM(R744:R828)</f>
        <v>0</v>
      </c>
      <c r="T743" s="124">
        <f>SUM(T744:T828)</f>
        <v>0</v>
      </c>
      <c r="V743" s="124">
        <f>SUM(V744:V828)</f>
        <v>0.2002684696</v>
      </c>
      <c r="X743" s="125">
        <f>SUM(X744:X828)</f>
        <v>1.215219E-2</v>
      </c>
      <c r="AR743" s="119" t="s">
        <v>84</v>
      </c>
      <c r="AT743" s="126" t="s">
        <v>73</v>
      </c>
      <c r="AU743" s="126" t="s">
        <v>82</v>
      </c>
      <c r="AY743" s="119" t="s">
        <v>140</v>
      </c>
      <c r="BK743" s="127">
        <f>SUM(BK744:BK828)</f>
        <v>0</v>
      </c>
    </row>
    <row r="744" spans="2:65" s="1" customFormat="1" ht="24.15" customHeight="1">
      <c r="B744" s="130"/>
      <c r="C744" s="131" t="s">
        <v>792</v>
      </c>
      <c r="D744" s="131" t="s">
        <v>143</v>
      </c>
      <c r="E744" s="132" t="s">
        <v>793</v>
      </c>
      <c r="F744" s="133" t="s">
        <v>794</v>
      </c>
      <c r="G744" s="134" t="s">
        <v>155</v>
      </c>
      <c r="H744" s="135">
        <v>393.36399999999998</v>
      </c>
      <c r="I744" s="136"/>
      <c r="J744" s="136"/>
      <c r="K744" s="137">
        <f>ROUND(P744*H744,2)</f>
        <v>0</v>
      </c>
      <c r="L744" s="138"/>
      <c r="M744" s="32"/>
      <c r="N744" s="236" t="s">
        <v>1</v>
      </c>
      <c r="O744" s="139" t="s">
        <v>37</v>
      </c>
      <c r="P744" s="140">
        <f>I744+J744</f>
        <v>0</v>
      </c>
      <c r="Q744" s="140">
        <f>ROUND(I744*H744,2)</f>
        <v>0</v>
      </c>
      <c r="R744" s="140">
        <f>ROUND(J744*H744,2)</f>
        <v>0</v>
      </c>
      <c r="T744" s="141">
        <f>S744*H744</f>
        <v>0</v>
      </c>
      <c r="U744" s="141">
        <v>0</v>
      </c>
      <c r="V744" s="141">
        <f>U744*H744</f>
        <v>0</v>
      </c>
      <c r="W744" s="141">
        <v>0</v>
      </c>
      <c r="X744" s="142">
        <f>W744*H744</f>
        <v>0</v>
      </c>
      <c r="AR744" s="143" t="s">
        <v>246</v>
      </c>
      <c r="AT744" s="143" t="s">
        <v>143</v>
      </c>
      <c r="AU744" s="143" t="s">
        <v>84</v>
      </c>
      <c r="AY744" s="17" t="s">
        <v>140</v>
      </c>
      <c r="BE744" s="144">
        <f>IF(O744="základní",K744,0)</f>
        <v>0</v>
      </c>
      <c r="BF744" s="144">
        <f>IF(O744="snížená",K744,0)</f>
        <v>0</v>
      </c>
      <c r="BG744" s="144">
        <f>IF(O744="zákl. přenesená",K744,0)</f>
        <v>0</v>
      </c>
      <c r="BH744" s="144">
        <f>IF(O744="sníž. přenesená",K744,0)</f>
        <v>0</v>
      </c>
      <c r="BI744" s="144">
        <f>IF(O744="nulová",K744,0)</f>
        <v>0</v>
      </c>
      <c r="BJ744" s="17" t="s">
        <v>82</v>
      </c>
      <c r="BK744" s="144">
        <f>ROUND(P744*H744,2)</f>
        <v>0</v>
      </c>
      <c r="BL744" s="17" t="s">
        <v>246</v>
      </c>
      <c r="BM744" s="143" t="s">
        <v>795</v>
      </c>
    </row>
    <row r="745" spans="2:65" s="1" customFormat="1">
      <c r="B745" s="32"/>
      <c r="D745" s="163" t="s">
        <v>172</v>
      </c>
      <c r="F745" s="164" t="s">
        <v>796</v>
      </c>
      <c r="I745" s="165"/>
      <c r="J745" s="165"/>
      <c r="M745" s="32"/>
      <c r="N745" s="240"/>
      <c r="X745" s="56"/>
      <c r="AT745" s="17" t="s">
        <v>172</v>
      </c>
      <c r="AU745" s="17" t="s">
        <v>84</v>
      </c>
    </row>
    <row r="746" spans="2:65" s="12" customFormat="1">
      <c r="B746" s="145"/>
      <c r="D746" s="146" t="s">
        <v>149</v>
      </c>
      <c r="E746" s="147" t="s">
        <v>1</v>
      </c>
      <c r="F746" s="148" t="s">
        <v>195</v>
      </c>
      <c r="H746" s="147" t="s">
        <v>1</v>
      </c>
      <c r="I746" s="149"/>
      <c r="J746" s="149"/>
      <c r="M746" s="145"/>
      <c r="N746" s="237"/>
      <c r="X746" s="150"/>
      <c r="AT746" s="147" t="s">
        <v>149</v>
      </c>
      <c r="AU746" s="147" t="s">
        <v>84</v>
      </c>
      <c r="AV746" s="12" t="s">
        <v>82</v>
      </c>
      <c r="AW746" s="12" t="s">
        <v>4</v>
      </c>
      <c r="AX746" s="12" t="s">
        <v>74</v>
      </c>
      <c r="AY746" s="147" t="s">
        <v>140</v>
      </c>
    </row>
    <row r="747" spans="2:65" s="13" customFormat="1">
      <c r="B747" s="151"/>
      <c r="D747" s="146" t="s">
        <v>149</v>
      </c>
      <c r="E747" s="152" t="s">
        <v>1</v>
      </c>
      <c r="F747" s="153" t="s">
        <v>196</v>
      </c>
      <c r="H747" s="154">
        <v>57.835000000000001</v>
      </c>
      <c r="I747" s="155"/>
      <c r="J747" s="155"/>
      <c r="M747" s="151"/>
      <c r="N747" s="238"/>
      <c r="X747" s="156"/>
      <c r="AT747" s="152" t="s">
        <v>149</v>
      </c>
      <c r="AU747" s="152" t="s">
        <v>84</v>
      </c>
      <c r="AV747" s="13" t="s">
        <v>84</v>
      </c>
      <c r="AW747" s="13" t="s">
        <v>4</v>
      </c>
      <c r="AX747" s="13" t="s">
        <v>74</v>
      </c>
      <c r="AY747" s="152" t="s">
        <v>140</v>
      </c>
    </row>
    <row r="748" spans="2:65" s="15" customFormat="1">
      <c r="B748" s="166"/>
      <c r="D748" s="146" t="s">
        <v>149</v>
      </c>
      <c r="E748" s="167" t="s">
        <v>1</v>
      </c>
      <c r="F748" s="168" t="s">
        <v>197</v>
      </c>
      <c r="H748" s="169">
        <v>57.835000000000001</v>
      </c>
      <c r="I748" s="170"/>
      <c r="J748" s="170"/>
      <c r="M748" s="166"/>
      <c r="N748" s="241"/>
      <c r="X748" s="171"/>
      <c r="AT748" s="167" t="s">
        <v>149</v>
      </c>
      <c r="AU748" s="167" t="s">
        <v>84</v>
      </c>
      <c r="AV748" s="15" t="s">
        <v>141</v>
      </c>
      <c r="AW748" s="15" t="s">
        <v>4</v>
      </c>
      <c r="AX748" s="15" t="s">
        <v>74</v>
      </c>
      <c r="AY748" s="167" t="s">
        <v>140</v>
      </c>
    </row>
    <row r="749" spans="2:65" s="12" customFormat="1">
      <c r="B749" s="145"/>
      <c r="D749" s="146" t="s">
        <v>149</v>
      </c>
      <c r="E749" s="147" t="s">
        <v>1</v>
      </c>
      <c r="F749" s="148" t="s">
        <v>198</v>
      </c>
      <c r="H749" s="147" t="s">
        <v>1</v>
      </c>
      <c r="I749" s="149"/>
      <c r="J749" s="149"/>
      <c r="M749" s="145"/>
      <c r="N749" s="237"/>
      <c r="X749" s="150"/>
      <c r="AT749" s="147" t="s">
        <v>149</v>
      </c>
      <c r="AU749" s="147" t="s">
        <v>84</v>
      </c>
      <c r="AV749" s="12" t="s">
        <v>82</v>
      </c>
      <c r="AW749" s="12" t="s">
        <v>4</v>
      </c>
      <c r="AX749" s="12" t="s">
        <v>74</v>
      </c>
      <c r="AY749" s="147" t="s">
        <v>140</v>
      </c>
    </row>
    <row r="750" spans="2:65" s="13" customFormat="1" ht="30.6">
      <c r="B750" s="151"/>
      <c r="D750" s="146" t="s">
        <v>149</v>
      </c>
      <c r="E750" s="152" t="s">
        <v>1</v>
      </c>
      <c r="F750" s="153" t="s">
        <v>199</v>
      </c>
      <c r="H750" s="154">
        <v>75.131</v>
      </c>
      <c r="I750" s="155"/>
      <c r="J750" s="155"/>
      <c r="M750" s="151"/>
      <c r="N750" s="238"/>
      <c r="X750" s="156"/>
      <c r="AT750" s="152" t="s">
        <v>149</v>
      </c>
      <c r="AU750" s="152" t="s">
        <v>84</v>
      </c>
      <c r="AV750" s="13" t="s">
        <v>84</v>
      </c>
      <c r="AW750" s="13" t="s">
        <v>4</v>
      </c>
      <c r="AX750" s="13" t="s">
        <v>74</v>
      </c>
      <c r="AY750" s="152" t="s">
        <v>140</v>
      </c>
    </row>
    <row r="751" spans="2:65" s="15" customFormat="1">
      <c r="B751" s="166"/>
      <c r="D751" s="146" t="s">
        <v>149</v>
      </c>
      <c r="E751" s="167" t="s">
        <v>1</v>
      </c>
      <c r="F751" s="168" t="s">
        <v>197</v>
      </c>
      <c r="H751" s="169">
        <v>75.131</v>
      </c>
      <c r="I751" s="170"/>
      <c r="J751" s="170"/>
      <c r="M751" s="166"/>
      <c r="N751" s="241"/>
      <c r="X751" s="171"/>
      <c r="AT751" s="167" t="s">
        <v>149</v>
      </c>
      <c r="AU751" s="167" t="s">
        <v>84</v>
      </c>
      <c r="AV751" s="15" t="s">
        <v>141</v>
      </c>
      <c r="AW751" s="15" t="s">
        <v>4</v>
      </c>
      <c r="AX751" s="15" t="s">
        <v>74</v>
      </c>
      <c r="AY751" s="167" t="s">
        <v>140</v>
      </c>
    </row>
    <row r="752" spans="2:65" s="12" customFormat="1" ht="20.399999999999999">
      <c r="B752" s="145"/>
      <c r="D752" s="146" t="s">
        <v>149</v>
      </c>
      <c r="E752" s="147" t="s">
        <v>1</v>
      </c>
      <c r="F752" s="148" t="s">
        <v>205</v>
      </c>
      <c r="H752" s="147" t="s">
        <v>1</v>
      </c>
      <c r="I752" s="149"/>
      <c r="J752" s="149"/>
      <c r="M752" s="145"/>
      <c r="N752" s="237"/>
      <c r="X752" s="150"/>
      <c r="AT752" s="147" t="s">
        <v>149</v>
      </c>
      <c r="AU752" s="147" t="s">
        <v>84</v>
      </c>
      <c r="AV752" s="12" t="s">
        <v>82</v>
      </c>
      <c r="AW752" s="12" t="s">
        <v>4</v>
      </c>
      <c r="AX752" s="12" t="s">
        <v>74</v>
      </c>
      <c r="AY752" s="147" t="s">
        <v>140</v>
      </c>
    </row>
    <row r="753" spans="2:65" s="13" customFormat="1" ht="20.399999999999999">
      <c r="B753" s="151"/>
      <c r="D753" s="146" t="s">
        <v>149</v>
      </c>
      <c r="E753" s="152" t="s">
        <v>1</v>
      </c>
      <c r="F753" s="153" t="s">
        <v>206</v>
      </c>
      <c r="H753" s="154">
        <v>68.808000000000007</v>
      </c>
      <c r="I753" s="155"/>
      <c r="J753" s="155"/>
      <c r="M753" s="151"/>
      <c r="N753" s="238"/>
      <c r="X753" s="156"/>
      <c r="AT753" s="152" t="s">
        <v>149</v>
      </c>
      <c r="AU753" s="152" t="s">
        <v>84</v>
      </c>
      <c r="AV753" s="13" t="s">
        <v>84</v>
      </c>
      <c r="AW753" s="13" t="s">
        <v>4</v>
      </c>
      <c r="AX753" s="13" t="s">
        <v>74</v>
      </c>
      <c r="AY753" s="152" t="s">
        <v>140</v>
      </c>
    </row>
    <row r="754" spans="2:65" s="13" customFormat="1">
      <c r="B754" s="151"/>
      <c r="D754" s="146" t="s">
        <v>149</v>
      </c>
      <c r="E754" s="152" t="s">
        <v>1</v>
      </c>
      <c r="F754" s="153" t="s">
        <v>207</v>
      </c>
      <c r="H754" s="154">
        <v>-4.7300000000000004</v>
      </c>
      <c r="I754" s="155"/>
      <c r="J754" s="155"/>
      <c r="M754" s="151"/>
      <c r="N754" s="238"/>
      <c r="X754" s="156"/>
      <c r="AT754" s="152" t="s">
        <v>149</v>
      </c>
      <c r="AU754" s="152" t="s">
        <v>84</v>
      </c>
      <c r="AV754" s="13" t="s">
        <v>84</v>
      </c>
      <c r="AW754" s="13" t="s">
        <v>4</v>
      </c>
      <c r="AX754" s="13" t="s">
        <v>74</v>
      </c>
      <c r="AY754" s="152" t="s">
        <v>140</v>
      </c>
    </row>
    <row r="755" spans="2:65" s="15" customFormat="1">
      <c r="B755" s="166"/>
      <c r="D755" s="146" t="s">
        <v>149</v>
      </c>
      <c r="E755" s="167" t="s">
        <v>1</v>
      </c>
      <c r="F755" s="168" t="s">
        <v>197</v>
      </c>
      <c r="H755" s="169">
        <v>64.078000000000003</v>
      </c>
      <c r="I755" s="170"/>
      <c r="J755" s="170"/>
      <c r="M755" s="166"/>
      <c r="N755" s="241"/>
      <c r="X755" s="171"/>
      <c r="AT755" s="167" t="s">
        <v>149</v>
      </c>
      <c r="AU755" s="167" t="s">
        <v>84</v>
      </c>
      <c r="AV755" s="15" t="s">
        <v>141</v>
      </c>
      <c r="AW755" s="15" t="s">
        <v>4</v>
      </c>
      <c r="AX755" s="15" t="s">
        <v>74</v>
      </c>
      <c r="AY755" s="167" t="s">
        <v>140</v>
      </c>
    </row>
    <row r="756" spans="2:65" s="12" customFormat="1">
      <c r="B756" s="145"/>
      <c r="D756" s="146" t="s">
        <v>149</v>
      </c>
      <c r="E756" s="147" t="s">
        <v>1</v>
      </c>
      <c r="F756" s="148" t="s">
        <v>797</v>
      </c>
      <c r="H756" s="147" t="s">
        <v>1</v>
      </c>
      <c r="I756" s="149"/>
      <c r="J756" s="149"/>
      <c r="M756" s="145"/>
      <c r="N756" s="237"/>
      <c r="X756" s="150"/>
      <c r="AT756" s="147" t="s">
        <v>149</v>
      </c>
      <c r="AU756" s="147" t="s">
        <v>84</v>
      </c>
      <c r="AV756" s="12" t="s">
        <v>82</v>
      </c>
      <c r="AW756" s="12" t="s">
        <v>4</v>
      </c>
      <c r="AX756" s="12" t="s">
        <v>74</v>
      </c>
      <c r="AY756" s="147" t="s">
        <v>140</v>
      </c>
    </row>
    <row r="757" spans="2:65" s="13" customFormat="1">
      <c r="B757" s="151"/>
      <c r="D757" s="146" t="s">
        <v>149</v>
      </c>
      <c r="E757" s="152" t="s">
        <v>1</v>
      </c>
      <c r="F757" s="153" t="s">
        <v>798</v>
      </c>
      <c r="H757" s="154">
        <v>53.36</v>
      </c>
      <c r="I757" s="155"/>
      <c r="J757" s="155"/>
      <c r="M757" s="151"/>
      <c r="N757" s="238"/>
      <c r="X757" s="156"/>
      <c r="AT757" s="152" t="s">
        <v>149</v>
      </c>
      <c r="AU757" s="152" t="s">
        <v>84</v>
      </c>
      <c r="AV757" s="13" t="s">
        <v>84</v>
      </c>
      <c r="AW757" s="13" t="s">
        <v>4</v>
      </c>
      <c r="AX757" s="13" t="s">
        <v>74</v>
      </c>
      <c r="AY757" s="152" t="s">
        <v>140</v>
      </c>
    </row>
    <row r="758" spans="2:65" s="13" customFormat="1">
      <c r="B758" s="151"/>
      <c r="D758" s="146" t="s">
        <v>149</v>
      </c>
      <c r="E758" s="152" t="s">
        <v>1</v>
      </c>
      <c r="F758" s="153" t="s">
        <v>799</v>
      </c>
      <c r="H758" s="154">
        <v>137.78</v>
      </c>
      <c r="I758" s="155"/>
      <c r="J758" s="155"/>
      <c r="M758" s="151"/>
      <c r="N758" s="238"/>
      <c r="X758" s="156"/>
      <c r="AT758" s="152" t="s">
        <v>149</v>
      </c>
      <c r="AU758" s="152" t="s">
        <v>84</v>
      </c>
      <c r="AV758" s="13" t="s">
        <v>84</v>
      </c>
      <c r="AW758" s="13" t="s">
        <v>4</v>
      </c>
      <c r="AX758" s="13" t="s">
        <v>74</v>
      </c>
      <c r="AY758" s="152" t="s">
        <v>140</v>
      </c>
    </row>
    <row r="759" spans="2:65" s="13" customFormat="1">
      <c r="B759" s="151"/>
      <c r="D759" s="146" t="s">
        <v>149</v>
      </c>
      <c r="E759" s="152" t="s">
        <v>1</v>
      </c>
      <c r="F759" s="153" t="s">
        <v>800</v>
      </c>
      <c r="H759" s="154">
        <v>5.18</v>
      </c>
      <c r="I759" s="155"/>
      <c r="J759" s="155"/>
      <c r="M759" s="151"/>
      <c r="N759" s="238"/>
      <c r="X759" s="156"/>
      <c r="AT759" s="152" t="s">
        <v>149</v>
      </c>
      <c r="AU759" s="152" t="s">
        <v>84</v>
      </c>
      <c r="AV759" s="13" t="s">
        <v>84</v>
      </c>
      <c r="AW759" s="13" t="s">
        <v>4</v>
      </c>
      <c r="AX759" s="13" t="s">
        <v>74</v>
      </c>
      <c r="AY759" s="152" t="s">
        <v>140</v>
      </c>
    </row>
    <row r="760" spans="2:65" s="15" customFormat="1">
      <c r="B760" s="166"/>
      <c r="D760" s="146" t="s">
        <v>149</v>
      </c>
      <c r="E760" s="167" t="s">
        <v>1</v>
      </c>
      <c r="F760" s="168" t="s">
        <v>197</v>
      </c>
      <c r="H760" s="169">
        <v>196.32</v>
      </c>
      <c r="I760" s="170"/>
      <c r="J760" s="170"/>
      <c r="M760" s="166"/>
      <c r="N760" s="241"/>
      <c r="X760" s="171"/>
      <c r="AT760" s="167" t="s">
        <v>149</v>
      </c>
      <c r="AU760" s="167" t="s">
        <v>84</v>
      </c>
      <c r="AV760" s="15" t="s">
        <v>141</v>
      </c>
      <c r="AW760" s="15" t="s">
        <v>4</v>
      </c>
      <c r="AX760" s="15" t="s">
        <v>74</v>
      </c>
      <c r="AY760" s="167" t="s">
        <v>140</v>
      </c>
    </row>
    <row r="761" spans="2:65" s="14" customFormat="1">
      <c r="B761" s="157"/>
      <c r="D761" s="146" t="s">
        <v>149</v>
      </c>
      <c r="E761" s="158" t="s">
        <v>1</v>
      </c>
      <c r="F761" s="159" t="s">
        <v>152</v>
      </c>
      <c r="H761" s="160">
        <v>393.36399999999998</v>
      </c>
      <c r="I761" s="161"/>
      <c r="J761" s="161"/>
      <c r="M761" s="157"/>
      <c r="N761" s="239"/>
      <c r="X761" s="162"/>
      <c r="AT761" s="158" t="s">
        <v>149</v>
      </c>
      <c r="AU761" s="158" t="s">
        <v>84</v>
      </c>
      <c r="AV761" s="14" t="s">
        <v>147</v>
      </c>
      <c r="AW761" s="14" t="s">
        <v>4</v>
      </c>
      <c r="AX761" s="14" t="s">
        <v>82</v>
      </c>
      <c r="AY761" s="158" t="s">
        <v>140</v>
      </c>
    </row>
    <row r="762" spans="2:65" s="1" customFormat="1" ht="16.5" customHeight="1">
      <c r="B762" s="130"/>
      <c r="C762" s="131" t="s">
        <v>801</v>
      </c>
      <c r="D762" s="131" t="s">
        <v>143</v>
      </c>
      <c r="E762" s="132" t="s">
        <v>802</v>
      </c>
      <c r="F762" s="133" t="s">
        <v>803</v>
      </c>
      <c r="G762" s="134" t="s">
        <v>155</v>
      </c>
      <c r="H762" s="135">
        <v>313.87299999999999</v>
      </c>
      <c r="I762" s="136"/>
      <c r="J762" s="136"/>
      <c r="K762" s="137">
        <f>ROUND(P762*H762,2)</f>
        <v>0</v>
      </c>
      <c r="L762" s="138"/>
      <c r="M762" s="32"/>
      <c r="N762" s="236" t="s">
        <v>1</v>
      </c>
      <c r="O762" s="139" t="s">
        <v>37</v>
      </c>
      <c r="P762" s="140">
        <f>I762+J762</f>
        <v>0</v>
      </c>
      <c r="Q762" s="140">
        <f>ROUND(I762*H762,2)</f>
        <v>0</v>
      </c>
      <c r="R762" s="140">
        <f>ROUND(J762*H762,2)</f>
        <v>0</v>
      </c>
      <c r="T762" s="141">
        <f>S762*H762</f>
        <v>0</v>
      </c>
      <c r="U762" s="141">
        <v>0</v>
      </c>
      <c r="V762" s="141">
        <f>U762*H762</f>
        <v>0</v>
      </c>
      <c r="W762" s="141">
        <v>3.0000000000000001E-5</v>
      </c>
      <c r="X762" s="142">
        <f>W762*H762</f>
        <v>9.4161899999999996E-3</v>
      </c>
      <c r="AR762" s="143" t="s">
        <v>246</v>
      </c>
      <c r="AT762" s="143" t="s">
        <v>143</v>
      </c>
      <c r="AU762" s="143" t="s">
        <v>84</v>
      </c>
      <c r="AY762" s="17" t="s">
        <v>140</v>
      </c>
      <c r="BE762" s="144">
        <f>IF(O762="základní",K762,0)</f>
        <v>0</v>
      </c>
      <c r="BF762" s="144">
        <f>IF(O762="snížená",K762,0)</f>
        <v>0</v>
      </c>
      <c r="BG762" s="144">
        <f>IF(O762="zákl. přenesená",K762,0)</f>
        <v>0</v>
      </c>
      <c r="BH762" s="144">
        <f>IF(O762="sníž. přenesená",K762,0)</f>
        <v>0</v>
      </c>
      <c r="BI762" s="144">
        <f>IF(O762="nulová",K762,0)</f>
        <v>0</v>
      </c>
      <c r="BJ762" s="17" t="s">
        <v>82</v>
      </c>
      <c r="BK762" s="144">
        <f>ROUND(P762*H762,2)</f>
        <v>0</v>
      </c>
      <c r="BL762" s="17" t="s">
        <v>246</v>
      </c>
      <c r="BM762" s="143" t="s">
        <v>804</v>
      </c>
    </row>
    <row r="763" spans="2:65" s="1" customFormat="1">
      <c r="B763" s="32"/>
      <c r="D763" s="163" t="s">
        <v>172</v>
      </c>
      <c r="F763" s="164" t="s">
        <v>805</v>
      </c>
      <c r="I763" s="165"/>
      <c r="J763" s="165"/>
      <c r="M763" s="32"/>
      <c r="N763" s="240"/>
      <c r="X763" s="56"/>
      <c r="AT763" s="17" t="s">
        <v>172</v>
      </c>
      <c r="AU763" s="17" t="s">
        <v>84</v>
      </c>
    </row>
    <row r="764" spans="2:65" s="13" customFormat="1">
      <c r="B764" s="151"/>
      <c r="D764" s="146" t="s">
        <v>149</v>
      </c>
      <c r="E764" s="152" t="s">
        <v>1</v>
      </c>
      <c r="F764" s="153" t="s">
        <v>806</v>
      </c>
      <c r="H764" s="154">
        <v>121</v>
      </c>
      <c r="I764" s="155"/>
      <c r="J764" s="155"/>
      <c r="M764" s="151"/>
      <c r="N764" s="238"/>
      <c r="X764" s="156"/>
      <c r="AT764" s="152" t="s">
        <v>149</v>
      </c>
      <c r="AU764" s="152" t="s">
        <v>84</v>
      </c>
      <c r="AV764" s="13" t="s">
        <v>84</v>
      </c>
      <c r="AW764" s="13" t="s">
        <v>4</v>
      </c>
      <c r="AX764" s="13" t="s">
        <v>74</v>
      </c>
      <c r="AY764" s="152" t="s">
        <v>140</v>
      </c>
    </row>
    <row r="765" spans="2:65" s="13" customFormat="1">
      <c r="B765" s="151"/>
      <c r="D765" s="146" t="s">
        <v>149</v>
      </c>
      <c r="E765" s="152" t="s">
        <v>1</v>
      </c>
      <c r="F765" s="153" t="s">
        <v>807</v>
      </c>
      <c r="H765" s="154">
        <v>4.4930000000000003</v>
      </c>
      <c r="I765" s="155"/>
      <c r="J765" s="155"/>
      <c r="M765" s="151"/>
      <c r="N765" s="238"/>
      <c r="X765" s="156"/>
      <c r="AT765" s="152" t="s">
        <v>149</v>
      </c>
      <c r="AU765" s="152" t="s">
        <v>84</v>
      </c>
      <c r="AV765" s="13" t="s">
        <v>84</v>
      </c>
      <c r="AW765" s="13" t="s">
        <v>4</v>
      </c>
      <c r="AX765" s="13" t="s">
        <v>74</v>
      </c>
      <c r="AY765" s="152" t="s">
        <v>140</v>
      </c>
    </row>
    <row r="766" spans="2:65" s="13" customFormat="1">
      <c r="B766" s="151"/>
      <c r="D766" s="146" t="s">
        <v>149</v>
      </c>
      <c r="E766" s="152" t="s">
        <v>1</v>
      </c>
      <c r="F766" s="153" t="s">
        <v>808</v>
      </c>
      <c r="H766" s="154">
        <v>165.64</v>
      </c>
      <c r="I766" s="155"/>
      <c r="J766" s="155"/>
      <c r="M766" s="151"/>
      <c r="N766" s="238"/>
      <c r="X766" s="156"/>
      <c r="AT766" s="152" t="s">
        <v>149</v>
      </c>
      <c r="AU766" s="152" t="s">
        <v>84</v>
      </c>
      <c r="AV766" s="13" t="s">
        <v>84</v>
      </c>
      <c r="AW766" s="13" t="s">
        <v>4</v>
      </c>
      <c r="AX766" s="13" t="s">
        <v>74</v>
      </c>
      <c r="AY766" s="152" t="s">
        <v>140</v>
      </c>
    </row>
    <row r="767" spans="2:65" s="13" customFormat="1">
      <c r="B767" s="151"/>
      <c r="D767" s="146" t="s">
        <v>149</v>
      </c>
      <c r="E767" s="152" t="s">
        <v>1</v>
      </c>
      <c r="F767" s="153" t="s">
        <v>809</v>
      </c>
      <c r="H767" s="154">
        <v>22.74</v>
      </c>
      <c r="I767" s="155"/>
      <c r="J767" s="155"/>
      <c r="M767" s="151"/>
      <c r="N767" s="238"/>
      <c r="X767" s="156"/>
      <c r="AT767" s="152" t="s">
        <v>149</v>
      </c>
      <c r="AU767" s="152" t="s">
        <v>84</v>
      </c>
      <c r="AV767" s="13" t="s">
        <v>84</v>
      </c>
      <c r="AW767" s="13" t="s">
        <v>4</v>
      </c>
      <c r="AX767" s="13" t="s">
        <v>74</v>
      </c>
      <c r="AY767" s="152" t="s">
        <v>140</v>
      </c>
    </row>
    <row r="768" spans="2:65" s="14" customFormat="1">
      <c r="B768" s="157"/>
      <c r="D768" s="146" t="s">
        <v>149</v>
      </c>
      <c r="E768" s="158" t="s">
        <v>1</v>
      </c>
      <c r="F768" s="159" t="s">
        <v>152</v>
      </c>
      <c r="H768" s="160">
        <v>313.87299999999999</v>
      </c>
      <c r="I768" s="161"/>
      <c r="J768" s="161"/>
      <c r="M768" s="157"/>
      <c r="N768" s="239"/>
      <c r="X768" s="162"/>
      <c r="AT768" s="158" t="s">
        <v>149</v>
      </c>
      <c r="AU768" s="158" t="s">
        <v>84</v>
      </c>
      <c r="AV768" s="14" t="s">
        <v>147</v>
      </c>
      <c r="AW768" s="14" t="s">
        <v>4</v>
      </c>
      <c r="AX768" s="14" t="s">
        <v>82</v>
      </c>
      <c r="AY768" s="158" t="s">
        <v>140</v>
      </c>
    </row>
    <row r="769" spans="2:65" s="1" customFormat="1" ht="16.5" customHeight="1">
      <c r="B769" s="130"/>
      <c r="C769" s="172" t="s">
        <v>810</v>
      </c>
      <c r="D769" s="172" t="s">
        <v>215</v>
      </c>
      <c r="E769" s="173" t="s">
        <v>811</v>
      </c>
      <c r="F769" s="174" t="s">
        <v>812</v>
      </c>
      <c r="G769" s="175" t="s">
        <v>155</v>
      </c>
      <c r="H769" s="176">
        <v>345.26</v>
      </c>
      <c r="I769" s="177"/>
      <c r="J769" s="178"/>
      <c r="K769" s="179">
        <f>ROUND(P769*H769,2)</f>
        <v>0</v>
      </c>
      <c r="L769" s="178"/>
      <c r="M769" s="180"/>
      <c r="N769" s="242" t="s">
        <v>1</v>
      </c>
      <c r="O769" s="139" t="s">
        <v>37</v>
      </c>
      <c r="P769" s="140">
        <f>I769+J769</f>
        <v>0</v>
      </c>
      <c r="Q769" s="140">
        <f>ROUND(I769*H769,2)</f>
        <v>0</v>
      </c>
      <c r="R769" s="140">
        <f>ROUND(J769*H769,2)</f>
        <v>0</v>
      </c>
      <c r="T769" s="141">
        <f>S769*H769</f>
        <v>0</v>
      </c>
      <c r="U769" s="141">
        <v>5.0000000000000002E-5</v>
      </c>
      <c r="V769" s="141">
        <f>U769*H769</f>
        <v>1.7263000000000001E-2</v>
      </c>
      <c r="W769" s="141">
        <v>0</v>
      </c>
      <c r="X769" s="142">
        <f>W769*H769</f>
        <v>0</v>
      </c>
      <c r="AR769" s="143" t="s">
        <v>358</v>
      </c>
      <c r="AT769" s="143" t="s">
        <v>215</v>
      </c>
      <c r="AU769" s="143" t="s">
        <v>84</v>
      </c>
      <c r="AY769" s="17" t="s">
        <v>140</v>
      </c>
      <c r="BE769" s="144">
        <f>IF(O769="základní",K769,0)</f>
        <v>0</v>
      </c>
      <c r="BF769" s="144">
        <f>IF(O769="snížená",K769,0)</f>
        <v>0</v>
      </c>
      <c r="BG769" s="144">
        <f>IF(O769="zákl. přenesená",K769,0)</f>
        <v>0</v>
      </c>
      <c r="BH769" s="144">
        <f>IF(O769="sníž. přenesená",K769,0)</f>
        <v>0</v>
      </c>
      <c r="BI769" s="144">
        <f>IF(O769="nulová",K769,0)</f>
        <v>0</v>
      </c>
      <c r="BJ769" s="17" t="s">
        <v>82</v>
      </c>
      <c r="BK769" s="144">
        <f>ROUND(P769*H769,2)</f>
        <v>0</v>
      </c>
      <c r="BL769" s="17" t="s">
        <v>246</v>
      </c>
      <c r="BM769" s="143" t="s">
        <v>813</v>
      </c>
    </row>
    <row r="770" spans="2:65" s="13" customFormat="1">
      <c r="B770" s="151"/>
      <c r="D770" s="146" t="s">
        <v>149</v>
      </c>
      <c r="E770" s="152" t="s">
        <v>1</v>
      </c>
      <c r="F770" s="153" t="s">
        <v>806</v>
      </c>
      <c r="H770" s="154">
        <v>121</v>
      </c>
      <c r="I770" s="155"/>
      <c r="J770" s="155"/>
      <c r="M770" s="151"/>
      <c r="N770" s="238"/>
      <c r="X770" s="156"/>
      <c r="AT770" s="152" t="s">
        <v>149</v>
      </c>
      <c r="AU770" s="152" t="s">
        <v>84</v>
      </c>
      <c r="AV770" s="13" t="s">
        <v>84</v>
      </c>
      <c r="AW770" s="13" t="s">
        <v>4</v>
      </c>
      <c r="AX770" s="13" t="s">
        <v>74</v>
      </c>
      <c r="AY770" s="152" t="s">
        <v>140</v>
      </c>
    </row>
    <row r="771" spans="2:65" s="13" customFormat="1">
      <c r="B771" s="151"/>
      <c r="D771" s="146" t="s">
        <v>149</v>
      </c>
      <c r="E771" s="152" t="s">
        <v>1</v>
      </c>
      <c r="F771" s="153" t="s">
        <v>807</v>
      </c>
      <c r="H771" s="154">
        <v>4.4930000000000003</v>
      </c>
      <c r="I771" s="155"/>
      <c r="J771" s="155"/>
      <c r="M771" s="151"/>
      <c r="N771" s="238"/>
      <c r="X771" s="156"/>
      <c r="AT771" s="152" t="s">
        <v>149</v>
      </c>
      <c r="AU771" s="152" t="s">
        <v>84</v>
      </c>
      <c r="AV771" s="13" t="s">
        <v>84</v>
      </c>
      <c r="AW771" s="13" t="s">
        <v>4</v>
      </c>
      <c r="AX771" s="13" t="s">
        <v>74</v>
      </c>
      <c r="AY771" s="152" t="s">
        <v>140</v>
      </c>
    </row>
    <row r="772" spans="2:65" s="13" customFormat="1">
      <c r="B772" s="151"/>
      <c r="D772" s="146" t="s">
        <v>149</v>
      </c>
      <c r="E772" s="152" t="s">
        <v>1</v>
      </c>
      <c r="F772" s="153" t="s">
        <v>808</v>
      </c>
      <c r="H772" s="154">
        <v>165.64</v>
      </c>
      <c r="I772" s="155"/>
      <c r="J772" s="155"/>
      <c r="M772" s="151"/>
      <c r="N772" s="238"/>
      <c r="X772" s="156"/>
      <c r="AT772" s="152" t="s">
        <v>149</v>
      </c>
      <c r="AU772" s="152" t="s">
        <v>84</v>
      </c>
      <c r="AV772" s="13" t="s">
        <v>84</v>
      </c>
      <c r="AW772" s="13" t="s">
        <v>4</v>
      </c>
      <c r="AX772" s="13" t="s">
        <v>74</v>
      </c>
      <c r="AY772" s="152" t="s">
        <v>140</v>
      </c>
    </row>
    <row r="773" spans="2:65" s="13" customFormat="1">
      <c r="B773" s="151"/>
      <c r="D773" s="146" t="s">
        <v>149</v>
      </c>
      <c r="E773" s="152" t="s">
        <v>1</v>
      </c>
      <c r="F773" s="153" t="s">
        <v>809</v>
      </c>
      <c r="H773" s="154">
        <v>22.74</v>
      </c>
      <c r="I773" s="155"/>
      <c r="J773" s="155"/>
      <c r="M773" s="151"/>
      <c r="N773" s="238"/>
      <c r="X773" s="156"/>
      <c r="AT773" s="152" t="s">
        <v>149</v>
      </c>
      <c r="AU773" s="152" t="s">
        <v>84</v>
      </c>
      <c r="AV773" s="13" t="s">
        <v>84</v>
      </c>
      <c r="AW773" s="13" t="s">
        <v>4</v>
      </c>
      <c r="AX773" s="13" t="s">
        <v>74</v>
      </c>
      <c r="AY773" s="152" t="s">
        <v>140</v>
      </c>
    </row>
    <row r="774" spans="2:65" s="14" customFormat="1">
      <c r="B774" s="157"/>
      <c r="D774" s="146" t="s">
        <v>149</v>
      </c>
      <c r="E774" s="158" t="s">
        <v>1</v>
      </c>
      <c r="F774" s="159" t="s">
        <v>152</v>
      </c>
      <c r="H774" s="160">
        <v>313.87299999999999</v>
      </c>
      <c r="I774" s="161"/>
      <c r="J774" s="161"/>
      <c r="M774" s="157"/>
      <c r="N774" s="239"/>
      <c r="X774" s="162"/>
      <c r="AT774" s="158" t="s">
        <v>149</v>
      </c>
      <c r="AU774" s="158" t="s">
        <v>84</v>
      </c>
      <c r="AV774" s="14" t="s">
        <v>147</v>
      </c>
      <c r="AW774" s="14" t="s">
        <v>4</v>
      </c>
      <c r="AX774" s="14" t="s">
        <v>82</v>
      </c>
      <c r="AY774" s="158" t="s">
        <v>140</v>
      </c>
    </row>
    <row r="775" spans="2:65" s="13" customFormat="1">
      <c r="B775" s="151"/>
      <c r="D775" s="146" t="s">
        <v>149</v>
      </c>
      <c r="F775" s="153" t="s">
        <v>814</v>
      </c>
      <c r="H775" s="154">
        <v>345.26</v>
      </c>
      <c r="I775" s="155"/>
      <c r="J775" s="155"/>
      <c r="M775" s="151"/>
      <c r="N775" s="238"/>
      <c r="X775" s="156"/>
      <c r="AT775" s="152" t="s">
        <v>149</v>
      </c>
      <c r="AU775" s="152" t="s">
        <v>84</v>
      </c>
      <c r="AV775" s="13" t="s">
        <v>84</v>
      </c>
      <c r="AW775" s="13" t="s">
        <v>3</v>
      </c>
      <c r="AX775" s="13" t="s">
        <v>82</v>
      </c>
      <c r="AY775" s="152" t="s">
        <v>140</v>
      </c>
    </row>
    <row r="776" spans="2:65" s="1" customFormat="1" ht="37.799999999999997" customHeight="1">
      <c r="B776" s="130"/>
      <c r="C776" s="131" t="s">
        <v>815</v>
      </c>
      <c r="D776" s="131" t="s">
        <v>143</v>
      </c>
      <c r="E776" s="132" t="s">
        <v>816</v>
      </c>
      <c r="F776" s="133" t="s">
        <v>817</v>
      </c>
      <c r="G776" s="134" t="s">
        <v>155</v>
      </c>
      <c r="H776" s="135">
        <v>91.2</v>
      </c>
      <c r="I776" s="136"/>
      <c r="J776" s="136"/>
      <c r="K776" s="137">
        <f>ROUND(P776*H776,2)</f>
        <v>0</v>
      </c>
      <c r="L776" s="138"/>
      <c r="M776" s="32"/>
      <c r="N776" s="236" t="s">
        <v>1</v>
      </c>
      <c r="O776" s="139" t="s">
        <v>37</v>
      </c>
      <c r="P776" s="140">
        <f>I776+J776</f>
        <v>0</v>
      </c>
      <c r="Q776" s="140">
        <f>ROUND(I776*H776,2)</f>
        <v>0</v>
      </c>
      <c r="R776" s="140">
        <f>ROUND(J776*H776,2)</f>
        <v>0</v>
      </c>
      <c r="T776" s="141">
        <f>S776*H776</f>
        <v>0</v>
      </c>
      <c r="U776" s="141">
        <v>0</v>
      </c>
      <c r="V776" s="141">
        <f>U776*H776</f>
        <v>0</v>
      </c>
      <c r="W776" s="141">
        <v>3.0000000000000001E-5</v>
      </c>
      <c r="X776" s="142">
        <f>W776*H776</f>
        <v>2.7360000000000002E-3</v>
      </c>
      <c r="AR776" s="143" t="s">
        <v>246</v>
      </c>
      <c r="AT776" s="143" t="s">
        <v>143</v>
      </c>
      <c r="AU776" s="143" t="s">
        <v>84</v>
      </c>
      <c r="AY776" s="17" t="s">
        <v>140</v>
      </c>
      <c r="BE776" s="144">
        <f>IF(O776="základní",K776,0)</f>
        <v>0</v>
      </c>
      <c r="BF776" s="144">
        <f>IF(O776="snížená",K776,0)</f>
        <v>0</v>
      </c>
      <c r="BG776" s="144">
        <f>IF(O776="zákl. přenesená",K776,0)</f>
        <v>0</v>
      </c>
      <c r="BH776" s="144">
        <f>IF(O776="sníž. přenesená",K776,0)</f>
        <v>0</v>
      </c>
      <c r="BI776" s="144">
        <f>IF(O776="nulová",K776,0)</f>
        <v>0</v>
      </c>
      <c r="BJ776" s="17" t="s">
        <v>82</v>
      </c>
      <c r="BK776" s="144">
        <f>ROUND(P776*H776,2)</f>
        <v>0</v>
      </c>
      <c r="BL776" s="17" t="s">
        <v>246</v>
      </c>
      <c r="BM776" s="143" t="s">
        <v>818</v>
      </c>
    </row>
    <row r="777" spans="2:65" s="1" customFormat="1">
      <c r="B777" s="32"/>
      <c r="D777" s="163" t="s">
        <v>172</v>
      </c>
      <c r="F777" s="164" t="s">
        <v>819</v>
      </c>
      <c r="I777" s="165"/>
      <c r="J777" s="165"/>
      <c r="M777" s="32"/>
      <c r="N777" s="240"/>
      <c r="X777" s="56"/>
      <c r="AT777" s="17" t="s">
        <v>172</v>
      </c>
      <c r="AU777" s="17" t="s">
        <v>84</v>
      </c>
    </row>
    <row r="778" spans="2:65" s="12" customFormat="1">
      <c r="B778" s="145"/>
      <c r="D778" s="146" t="s">
        <v>149</v>
      </c>
      <c r="E778" s="147" t="s">
        <v>1</v>
      </c>
      <c r="F778" s="148" t="s">
        <v>820</v>
      </c>
      <c r="H778" s="147" t="s">
        <v>1</v>
      </c>
      <c r="I778" s="149"/>
      <c r="J778" s="149"/>
      <c r="M778" s="145"/>
      <c r="N778" s="237"/>
      <c r="X778" s="150"/>
      <c r="AT778" s="147" t="s">
        <v>149</v>
      </c>
      <c r="AU778" s="147" t="s">
        <v>84</v>
      </c>
      <c r="AV778" s="12" t="s">
        <v>82</v>
      </c>
      <c r="AW778" s="12" t="s">
        <v>4</v>
      </c>
      <c r="AX778" s="12" t="s">
        <v>74</v>
      </c>
      <c r="AY778" s="147" t="s">
        <v>140</v>
      </c>
    </row>
    <row r="779" spans="2:65" s="13" customFormat="1">
      <c r="B779" s="151"/>
      <c r="D779" s="146" t="s">
        <v>149</v>
      </c>
      <c r="E779" s="152" t="s">
        <v>1</v>
      </c>
      <c r="F779" s="153" t="s">
        <v>821</v>
      </c>
      <c r="H779" s="154">
        <v>91.2</v>
      </c>
      <c r="I779" s="155"/>
      <c r="J779" s="155"/>
      <c r="M779" s="151"/>
      <c r="N779" s="238"/>
      <c r="X779" s="156"/>
      <c r="AT779" s="152" t="s">
        <v>149</v>
      </c>
      <c r="AU779" s="152" t="s">
        <v>84</v>
      </c>
      <c r="AV779" s="13" t="s">
        <v>84</v>
      </c>
      <c r="AW779" s="13" t="s">
        <v>4</v>
      </c>
      <c r="AX779" s="13" t="s">
        <v>74</v>
      </c>
      <c r="AY779" s="152" t="s">
        <v>140</v>
      </c>
    </row>
    <row r="780" spans="2:65" s="14" customFormat="1">
      <c r="B780" s="157"/>
      <c r="D780" s="146" t="s">
        <v>149</v>
      </c>
      <c r="E780" s="158" t="s">
        <v>1</v>
      </c>
      <c r="F780" s="159" t="s">
        <v>152</v>
      </c>
      <c r="H780" s="160">
        <v>91.2</v>
      </c>
      <c r="I780" s="161"/>
      <c r="J780" s="161"/>
      <c r="M780" s="157"/>
      <c r="N780" s="239"/>
      <c r="X780" s="162"/>
      <c r="AT780" s="158" t="s">
        <v>149</v>
      </c>
      <c r="AU780" s="158" t="s">
        <v>84</v>
      </c>
      <c r="AV780" s="14" t="s">
        <v>147</v>
      </c>
      <c r="AW780" s="14" t="s">
        <v>4</v>
      </c>
      <c r="AX780" s="14" t="s">
        <v>82</v>
      </c>
      <c r="AY780" s="158" t="s">
        <v>140</v>
      </c>
    </row>
    <row r="781" spans="2:65" s="1" customFormat="1" ht="24.15" customHeight="1">
      <c r="B781" s="130"/>
      <c r="C781" s="131" t="s">
        <v>822</v>
      </c>
      <c r="D781" s="131" t="s">
        <v>143</v>
      </c>
      <c r="E781" s="132" t="s">
        <v>823</v>
      </c>
      <c r="F781" s="133" t="s">
        <v>824</v>
      </c>
      <c r="G781" s="134" t="s">
        <v>155</v>
      </c>
      <c r="H781" s="135">
        <v>393.36399999999998</v>
      </c>
      <c r="I781" s="136"/>
      <c r="J781" s="136"/>
      <c r="K781" s="137">
        <f>ROUND(P781*H781,2)</f>
        <v>0</v>
      </c>
      <c r="L781" s="138"/>
      <c r="M781" s="32"/>
      <c r="N781" s="236" t="s">
        <v>1</v>
      </c>
      <c r="O781" s="139" t="s">
        <v>37</v>
      </c>
      <c r="P781" s="140">
        <f>I781+J781</f>
        <v>0</v>
      </c>
      <c r="Q781" s="140">
        <f>ROUND(I781*H781,2)</f>
        <v>0</v>
      </c>
      <c r="R781" s="140">
        <f>ROUND(J781*H781,2)</f>
        <v>0</v>
      </c>
      <c r="T781" s="141">
        <f>S781*H781</f>
        <v>0</v>
      </c>
      <c r="U781" s="141">
        <v>2.0000000000000001E-4</v>
      </c>
      <c r="V781" s="141">
        <f>U781*H781</f>
        <v>7.8672800000000001E-2</v>
      </c>
      <c r="W781" s="141">
        <v>0</v>
      </c>
      <c r="X781" s="142">
        <f>W781*H781</f>
        <v>0</v>
      </c>
      <c r="AR781" s="143" t="s">
        <v>246</v>
      </c>
      <c r="AT781" s="143" t="s">
        <v>143</v>
      </c>
      <c r="AU781" s="143" t="s">
        <v>84</v>
      </c>
      <c r="AY781" s="17" t="s">
        <v>140</v>
      </c>
      <c r="BE781" s="144">
        <f>IF(O781="základní",K781,0)</f>
        <v>0</v>
      </c>
      <c r="BF781" s="144">
        <f>IF(O781="snížená",K781,0)</f>
        <v>0</v>
      </c>
      <c r="BG781" s="144">
        <f>IF(O781="zákl. přenesená",K781,0)</f>
        <v>0</v>
      </c>
      <c r="BH781" s="144">
        <f>IF(O781="sníž. přenesená",K781,0)</f>
        <v>0</v>
      </c>
      <c r="BI781" s="144">
        <f>IF(O781="nulová",K781,0)</f>
        <v>0</v>
      </c>
      <c r="BJ781" s="17" t="s">
        <v>82</v>
      </c>
      <c r="BK781" s="144">
        <f>ROUND(P781*H781,2)</f>
        <v>0</v>
      </c>
      <c r="BL781" s="17" t="s">
        <v>246</v>
      </c>
      <c r="BM781" s="143" t="s">
        <v>825</v>
      </c>
    </row>
    <row r="782" spans="2:65" s="1" customFormat="1">
      <c r="B782" s="32"/>
      <c r="D782" s="163" t="s">
        <v>172</v>
      </c>
      <c r="F782" s="164" t="s">
        <v>826</v>
      </c>
      <c r="I782" s="165"/>
      <c r="J782" s="165"/>
      <c r="M782" s="32"/>
      <c r="N782" s="240"/>
      <c r="X782" s="56"/>
      <c r="AT782" s="17" t="s">
        <v>172</v>
      </c>
      <c r="AU782" s="17" t="s">
        <v>84</v>
      </c>
    </row>
    <row r="783" spans="2:65" s="12" customFormat="1">
      <c r="B783" s="145"/>
      <c r="D783" s="146" t="s">
        <v>149</v>
      </c>
      <c r="E783" s="147" t="s">
        <v>1</v>
      </c>
      <c r="F783" s="148" t="s">
        <v>195</v>
      </c>
      <c r="H783" s="147" t="s">
        <v>1</v>
      </c>
      <c r="I783" s="149"/>
      <c r="J783" s="149"/>
      <c r="M783" s="145"/>
      <c r="N783" s="237"/>
      <c r="X783" s="150"/>
      <c r="AT783" s="147" t="s">
        <v>149</v>
      </c>
      <c r="AU783" s="147" t="s">
        <v>84</v>
      </c>
      <c r="AV783" s="12" t="s">
        <v>82</v>
      </c>
      <c r="AW783" s="12" t="s">
        <v>4</v>
      </c>
      <c r="AX783" s="12" t="s">
        <v>74</v>
      </c>
      <c r="AY783" s="147" t="s">
        <v>140</v>
      </c>
    </row>
    <row r="784" spans="2:65" s="13" customFormat="1">
      <c r="B784" s="151"/>
      <c r="D784" s="146" t="s">
        <v>149</v>
      </c>
      <c r="E784" s="152" t="s">
        <v>1</v>
      </c>
      <c r="F784" s="153" t="s">
        <v>196</v>
      </c>
      <c r="H784" s="154">
        <v>57.835000000000001</v>
      </c>
      <c r="I784" s="155"/>
      <c r="J784" s="155"/>
      <c r="M784" s="151"/>
      <c r="N784" s="238"/>
      <c r="X784" s="156"/>
      <c r="AT784" s="152" t="s">
        <v>149</v>
      </c>
      <c r="AU784" s="152" t="s">
        <v>84</v>
      </c>
      <c r="AV784" s="13" t="s">
        <v>84</v>
      </c>
      <c r="AW784" s="13" t="s">
        <v>4</v>
      </c>
      <c r="AX784" s="13" t="s">
        <v>74</v>
      </c>
      <c r="AY784" s="152" t="s">
        <v>140</v>
      </c>
    </row>
    <row r="785" spans="2:65" s="15" customFormat="1">
      <c r="B785" s="166"/>
      <c r="D785" s="146" t="s">
        <v>149</v>
      </c>
      <c r="E785" s="167" t="s">
        <v>1</v>
      </c>
      <c r="F785" s="168" t="s">
        <v>197</v>
      </c>
      <c r="H785" s="169">
        <v>57.835000000000001</v>
      </c>
      <c r="I785" s="170"/>
      <c r="J785" s="170"/>
      <c r="M785" s="166"/>
      <c r="N785" s="241"/>
      <c r="X785" s="171"/>
      <c r="AT785" s="167" t="s">
        <v>149</v>
      </c>
      <c r="AU785" s="167" t="s">
        <v>84</v>
      </c>
      <c r="AV785" s="15" t="s">
        <v>141</v>
      </c>
      <c r="AW785" s="15" t="s">
        <v>4</v>
      </c>
      <c r="AX785" s="15" t="s">
        <v>74</v>
      </c>
      <c r="AY785" s="167" t="s">
        <v>140</v>
      </c>
    </row>
    <row r="786" spans="2:65" s="12" customFormat="1">
      <c r="B786" s="145"/>
      <c r="D786" s="146" t="s">
        <v>149</v>
      </c>
      <c r="E786" s="147" t="s">
        <v>1</v>
      </c>
      <c r="F786" s="148" t="s">
        <v>198</v>
      </c>
      <c r="H786" s="147" t="s">
        <v>1</v>
      </c>
      <c r="I786" s="149"/>
      <c r="J786" s="149"/>
      <c r="M786" s="145"/>
      <c r="N786" s="237"/>
      <c r="X786" s="150"/>
      <c r="AT786" s="147" t="s">
        <v>149</v>
      </c>
      <c r="AU786" s="147" t="s">
        <v>84</v>
      </c>
      <c r="AV786" s="12" t="s">
        <v>82</v>
      </c>
      <c r="AW786" s="12" t="s">
        <v>4</v>
      </c>
      <c r="AX786" s="12" t="s">
        <v>74</v>
      </c>
      <c r="AY786" s="147" t="s">
        <v>140</v>
      </c>
    </row>
    <row r="787" spans="2:65" s="13" customFormat="1" ht="30.6">
      <c r="B787" s="151"/>
      <c r="D787" s="146" t="s">
        <v>149</v>
      </c>
      <c r="E787" s="152" t="s">
        <v>1</v>
      </c>
      <c r="F787" s="153" t="s">
        <v>199</v>
      </c>
      <c r="H787" s="154">
        <v>75.131</v>
      </c>
      <c r="I787" s="155"/>
      <c r="J787" s="155"/>
      <c r="M787" s="151"/>
      <c r="N787" s="238"/>
      <c r="X787" s="156"/>
      <c r="AT787" s="152" t="s">
        <v>149</v>
      </c>
      <c r="AU787" s="152" t="s">
        <v>84</v>
      </c>
      <c r="AV787" s="13" t="s">
        <v>84</v>
      </c>
      <c r="AW787" s="13" t="s">
        <v>4</v>
      </c>
      <c r="AX787" s="13" t="s">
        <v>74</v>
      </c>
      <c r="AY787" s="152" t="s">
        <v>140</v>
      </c>
    </row>
    <row r="788" spans="2:65" s="15" customFormat="1">
      <c r="B788" s="166"/>
      <c r="D788" s="146" t="s">
        <v>149</v>
      </c>
      <c r="E788" s="167" t="s">
        <v>1</v>
      </c>
      <c r="F788" s="168" t="s">
        <v>197</v>
      </c>
      <c r="H788" s="169">
        <v>75.131</v>
      </c>
      <c r="I788" s="170"/>
      <c r="J788" s="170"/>
      <c r="M788" s="166"/>
      <c r="N788" s="241"/>
      <c r="X788" s="171"/>
      <c r="AT788" s="167" t="s">
        <v>149</v>
      </c>
      <c r="AU788" s="167" t="s">
        <v>84</v>
      </c>
      <c r="AV788" s="15" t="s">
        <v>141</v>
      </c>
      <c r="AW788" s="15" t="s">
        <v>4</v>
      </c>
      <c r="AX788" s="15" t="s">
        <v>74</v>
      </c>
      <c r="AY788" s="167" t="s">
        <v>140</v>
      </c>
    </row>
    <row r="789" spans="2:65" s="12" customFormat="1" ht="20.399999999999999">
      <c r="B789" s="145"/>
      <c r="D789" s="146" t="s">
        <v>149</v>
      </c>
      <c r="E789" s="147" t="s">
        <v>1</v>
      </c>
      <c r="F789" s="148" t="s">
        <v>205</v>
      </c>
      <c r="H789" s="147" t="s">
        <v>1</v>
      </c>
      <c r="I789" s="149"/>
      <c r="J789" s="149"/>
      <c r="M789" s="145"/>
      <c r="N789" s="237"/>
      <c r="X789" s="150"/>
      <c r="AT789" s="147" t="s">
        <v>149</v>
      </c>
      <c r="AU789" s="147" t="s">
        <v>84</v>
      </c>
      <c r="AV789" s="12" t="s">
        <v>82</v>
      </c>
      <c r="AW789" s="12" t="s">
        <v>4</v>
      </c>
      <c r="AX789" s="12" t="s">
        <v>74</v>
      </c>
      <c r="AY789" s="147" t="s">
        <v>140</v>
      </c>
    </row>
    <row r="790" spans="2:65" s="13" customFormat="1" ht="20.399999999999999">
      <c r="B790" s="151"/>
      <c r="D790" s="146" t="s">
        <v>149</v>
      </c>
      <c r="E790" s="152" t="s">
        <v>1</v>
      </c>
      <c r="F790" s="153" t="s">
        <v>206</v>
      </c>
      <c r="H790" s="154">
        <v>68.808000000000007</v>
      </c>
      <c r="I790" s="155"/>
      <c r="J790" s="155"/>
      <c r="M790" s="151"/>
      <c r="N790" s="238"/>
      <c r="X790" s="156"/>
      <c r="AT790" s="152" t="s">
        <v>149</v>
      </c>
      <c r="AU790" s="152" t="s">
        <v>84</v>
      </c>
      <c r="AV790" s="13" t="s">
        <v>84</v>
      </c>
      <c r="AW790" s="13" t="s">
        <v>4</v>
      </c>
      <c r="AX790" s="13" t="s">
        <v>74</v>
      </c>
      <c r="AY790" s="152" t="s">
        <v>140</v>
      </c>
    </row>
    <row r="791" spans="2:65" s="13" customFormat="1">
      <c r="B791" s="151"/>
      <c r="D791" s="146" t="s">
        <v>149</v>
      </c>
      <c r="E791" s="152" t="s">
        <v>1</v>
      </c>
      <c r="F791" s="153" t="s">
        <v>207</v>
      </c>
      <c r="H791" s="154">
        <v>-4.7300000000000004</v>
      </c>
      <c r="I791" s="155"/>
      <c r="J791" s="155"/>
      <c r="M791" s="151"/>
      <c r="N791" s="238"/>
      <c r="X791" s="156"/>
      <c r="AT791" s="152" t="s">
        <v>149</v>
      </c>
      <c r="AU791" s="152" t="s">
        <v>84</v>
      </c>
      <c r="AV791" s="13" t="s">
        <v>84</v>
      </c>
      <c r="AW791" s="13" t="s">
        <v>4</v>
      </c>
      <c r="AX791" s="13" t="s">
        <v>74</v>
      </c>
      <c r="AY791" s="152" t="s">
        <v>140</v>
      </c>
    </row>
    <row r="792" spans="2:65" s="15" customFormat="1">
      <c r="B792" s="166"/>
      <c r="D792" s="146" t="s">
        <v>149</v>
      </c>
      <c r="E792" s="167" t="s">
        <v>1</v>
      </c>
      <c r="F792" s="168" t="s">
        <v>197</v>
      </c>
      <c r="H792" s="169">
        <v>64.078000000000003</v>
      </c>
      <c r="I792" s="170"/>
      <c r="J792" s="170"/>
      <c r="M792" s="166"/>
      <c r="N792" s="241"/>
      <c r="X792" s="171"/>
      <c r="AT792" s="167" t="s">
        <v>149</v>
      </c>
      <c r="AU792" s="167" t="s">
        <v>84</v>
      </c>
      <c r="AV792" s="15" t="s">
        <v>141</v>
      </c>
      <c r="AW792" s="15" t="s">
        <v>4</v>
      </c>
      <c r="AX792" s="15" t="s">
        <v>74</v>
      </c>
      <c r="AY792" s="167" t="s">
        <v>140</v>
      </c>
    </row>
    <row r="793" spans="2:65" s="12" customFormat="1">
      <c r="B793" s="145"/>
      <c r="D793" s="146" t="s">
        <v>149</v>
      </c>
      <c r="E793" s="147" t="s">
        <v>1</v>
      </c>
      <c r="F793" s="148" t="s">
        <v>797</v>
      </c>
      <c r="H793" s="147" t="s">
        <v>1</v>
      </c>
      <c r="I793" s="149"/>
      <c r="J793" s="149"/>
      <c r="M793" s="145"/>
      <c r="N793" s="237"/>
      <c r="X793" s="150"/>
      <c r="AT793" s="147" t="s">
        <v>149</v>
      </c>
      <c r="AU793" s="147" t="s">
        <v>84</v>
      </c>
      <c r="AV793" s="12" t="s">
        <v>82</v>
      </c>
      <c r="AW793" s="12" t="s">
        <v>4</v>
      </c>
      <c r="AX793" s="12" t="s">
        <v>74</v>
      </c>
      <c r="AY793" s="147" t="s">
        <v>140</v>
      </c>
    </row>
    <row r="794" spans="2:65" s="13" customFormat="1">
      <c r="B794" s="151"/>
      <c r="D794" s="146" t="s">
        <v>149</v>
      </c>
      <c r="E794" s="152" t="s">
        <v>1</v>
      </c>
      <c r="F794" s="153" t="s">
        <v>798</v>
      </c>
      <c r="H794" s="154">
        <v>53.36</v>
      </c>
      <c r="I794" s="155"/>
      <c r="J794" s="155"/>
      <c r="M794" s="151"/>
      <c r="N794" s="238"/>
      <c r="X794" s="156"/>
      <c r="AT794" s="152" t="s">
        <v>149</v>
      </c>
      <c r="AU794" s="152" t="s">
        <v>84</v>
      </c>
      <c r="AV794" s="13" t="s">
        <v>84</v>
      </c>
      <c r="AW794" s="13" t="s">
        <v>4</v>
      </c>
      <c r="AX794" s="13" t="s">
        <v>74</v>
      </c>
      <c r="AY794" s="152" t="s">
        <v>140</v>
      </c>
    </row>
    <row r="795" spans="2:65" s="13" customFormat="1">
      <c r="B795" s="151"/>
      <c r="D795" s="146" t="s">
        <v>149</v>
      </c>
      <c r="E795" s="152" t="s">
        <v>1</v>
      </c>
      <c r="F795" s="153" t="s">
        <v>799</v>
      </c>
      <c r="H795" s="154">
        <v>137.78</v>
      </c>
      <c r="I795" s="155"/>
      <c r="J795" s="155"/>
      <c r="M795" s="151"/>
      <c r="N795" s="238"/>
      <c r="X795" s="156"/>
      <c r="AT795" s="152" t="s">
        <v>149</v>
      </c>
      <c r="AU795" s="152" t="s">
        <v>84</v>
      </c>
      <c r="AV795" s="13" t="s">
        <v>84</v>
      </c>
      <c r="AW795" s="13" t="s">
        <v>4</v>
      </c>
      <c r="AX795" s="13" t="s">
        <v>74</v>
      </c>
      <c r="AY795" s="152" t="s">
        <v>140</v>
      </c>
    </row>
    <row r="796" spans="2:65" s="13" customFormat="1">
      <c r="B796" s="151"/>
      <c r="D796" s="146" t="s">
        <v>149</v>
      </c>
      <c r="E796" s="152" t="s">
        <v>1</v>
      </c>
      <c r="F796" s="153" t="s">
        <v>800</v>
      </c>
      <c r="H796" s="154">
        <v>5.18</v>
      </c>
      <c r="I796" s="155"/>
      <c r="J796" s="155"/>
      <c r="M796" s="151"/>
      <c r="N796" s="238"/>
      <c r="X796" s="156"/>
      <c r="AT796" s="152" t="s">
        <v>149</v>
      </c>
      <c r="AU796" s="152" t="s">
        <v>84</v>
      </c>
      <c r="AV796" s="13" t="s">
        <v>84</v>
      </c>
      <c r="AW796" s="13" t="s">
        <v>4</v>
      </c>
      <c r="AX796" s="13" t="s">
        <v>74</v>
      </c>
      <c r="AY796" s="152" t="s">
        <v>140</v>
      </c>
    </row>
    <row r="797" spans="2:65" s="15" customFormat="1">
      <c r="B797" s="166"/>
      <c r="D797" s="146" t="s">
        <v>149</v>
      </c>
      <c r="E797" s="167" t="s">
        <v>1</v>
      </c>
      <c r="F797" s="168" t="s">
        <v>197</v>
      </c>
      <c r="H797" s="169">
        <v>196.32</v>
      </c>
      <c r="I797" s="170"/>
      <c r="J797" s="170"/>
      <c r="M797" s="166"/>
      <c r="N797" s="241"/>
      <c r="X797" s="171"/>
      <c r="AT797" s="167" t="s">
        <v>149</v>
      </c>
      <c r="AU797" s="167" t="s">
        <v>84</v>
      </c>
      <c r="AV797" s="15" t="s">
        <v>141</v>
      </c>
      <c r="AW797" s="15" t="s">
        <v>4</v>
      </c>
      <c r="AX797" s="15" t="s">
        <v>74</v>
      </c>
      <c r="AY797" s="167" t="s">
        <v>140</v>
      </c>
    </row>
    <row r="798" spans="2:65" s="14" customFormat="1">
      <c r="B798" s="157"/>
      <c r="D798" s="146" t="s">
        <v>149</v>
      </c>
      <c r="E798" s="158" t="s">
        <v>1</v>
      </c>
      <c r="F798" s="159" t="s">
        <v>152</v>
      </c>
      <c r="H798" s="160">
        <v>393.36399999999998</v>
      </c>
      <c r="I798" s="161"/>
      <c r="J798" s="161"/>
      <c r="M798" s="157"/>
      <c r="N798" s="239"/>
      <c r="X798" s="162"/>
      <c r="AT798" s="158" t="s">
        <v>149</v>
      </c>
      <c r="AU798" s="158" t="s">
        <v>84</v>
      </c>
      <c r="AV798" s="14" t="s">
        <v>147</v>
      </c>
      <c r="AW798" s="14" t="s">
        <v>4</v>
      </c>
      <c r="AX798" s="14" t="s">
        <v>82</v>
      </c>
      <c r="AY798" s="158" t="s">
        <v>140</v>
      </c>
    </row>
    <row r="799" spans="2:65" s="1" customFormat="1" ht="33" customHeight="1">
      <c r="B799" s="130"/>
      <c r="C799" s="131" t="s">
        <v>827</v>
      </c>
      <c r="D799" s="131" t="s">
        <v>143</v>
      </c>
      <c r="E799" s="132" t="s">
        <v>828</v>
      </c>
      <c r="F799" s="133" t="s">
        <v>829</v>
      </c>
      <c r="G799" s="134" t="s">
        <v>155</v>
      </c>
      <c r="H799" s="135">
        <v>85.652000000000001</v>
      </c>
      <c r="I799" s="136"/>
      <c r="J799" s="136"/>
      <c r="K799" s="137">
        <f>ROUND(P799*H799,2)</f>
        <v>0</v>
      </c>
      <c r="L799" s="138"/>
      <c r="M799" s="32"/>
      <c r="N799" s="236" t="s">
        <v>1</v>
      </c>
      <c r="O799" s="139" t="s">
        <v>37</v>
      </c>
      <c r="P799" s="140">
        <f>I799+J799</f>
        <v>0</v>
      </c>
      <c r="Q799" s="140">
        <f>ROUND(I799*H799,2)</f>
        <v>0</v>
      </c>
      <c r="R799" s="140">
        <f>ROUND(J799*H799,2)</f>
        <v>0</v>
      </c>
      <c r="T799" s="141">
        <f>S799*H799</f>
        <v>0</v>
      </c>
      <c r="U799" s="141">
        <v>8.0499999999999992E-6</v>
      </c>
      <c r="V799" s="141">
        <f>U799*H799</f>
        <v>6.8949859999999996E-4</v>
      </c>
      <c r="W799" s="141">
        <v>0</v>
      </c>
      <c r="X799" s="142">
        <f>W799*H799</f>
        <v>0</v>
      </c>
      <c r="AR799" s="143" t="s">
        <v>147</v>
      </c>
      <c r="AT799" s="143" t="s">
        <v>143</v>
      </c>
      <c r="AU799" s="143" t="s">
        <v>84</v>
      </c>
      <c r="AY799" s="17" t="s">
        <v>140</v>
      </c>
      <c r="BE799" s="144">
        <f>IF(O799="základní",K799,0)</f>
        <v>0</v>
      </c>
      <c r="BF799" s="144">
        <f>IF(O799="snížená",K799,0)</f>
        <v>0</v>
      </c>
      <c r="BG799" s="144">
        <f>IF(O799="zákl. přenesená",K799,0)</f>
        <v>0</v>
      </c>
      <c r="BH799" s="144">
        <f>IF(O799="sníž. přenesená",K799,0)</f>
        <v>0</v>
      </c>
      <c r="BI799" s="144">
        <f>IF(O799="nulová",K799,0)</f>
        <v>0</v>
      </c>
      <c r="BJ799" s="17" t="s">
        <v>82</v>
      </c>
      <c r="BK799" s="144">
        <f>ROUND(P799*H799,2)</f>
        <v>0</v>
      </c>
      <c r="BL799" s="17" t="s">
        <v>147</v>
      </c>
      <c r="BM799" s="143" t="s">
        <v>830</v>
      </c>
    </row>
    <row r="800" spans="2:65" s="1" customFormat="1">
      <c r="B800" s="32"/>
      <c r="D800" s="163" t="s">
        <v>172</v>
      </c>
      <c r="F800" s="164" t="s">
        <v>831</v>
      </c>
      <c r="I800" s="165"/>
      <c r="J800" s="165"/>
      <c r="M800" s="32"/>
      <c r="N800" s="240"/>
      <c r="X800" s="56"/>
      <c r="AT800" s="17" t="s">
        <v>172</v>
      </c>
      <c r="AU800" s="17" t="s">
        <v>84</v>
      </c>
    </row>
    <row r="801" spans="2:65" s="13" customFormat="1">
      <c r="B801" s="151"/>
      <c r="D801" s="146" t="s">
        <v>149</v>
      </c>
      <c r="E801" s="152" t="s">
        <v>1</v>
      </c>
      <c r="F801" s="153" t="s">
        <v>832</v>
      </c>
      <c r="H801" s="154">
        <v>85.652000000000001</v>
      </c>
      <c r="I801" s="155"/>
      <c r="J801" s="155"/>
      <c r="M801" s="151"/>
      <c r="N801" s="238"/>
      <c r="X801" s="156"/>
      <c r="AT801" s="152" t="s">
        <v>149</v>
      </c>
      <c r="AU801" s="152" t="s">
        <v>84</v>
      </c>
      <c r="AV801" s="13" t="s">
        <v>84</v>
      </c>
      <c r="AW801" s="13" t="s">
        <v>4</v>
      </c>
      <c r="AX801" s="13" t="s">
        <v>74</v>
      </c>
      <c r="AY801" s="152" t="s">
        <v>140</v>
      </c>
    </row>
    <row r="802" spans="2:65" s="14" customFormat="1">
      <c r="B802" s="157"/>
      <c r="D802" s="146" t="s">
        <v>149</v>
      </c>
      <c r="E802" s="158" t="s">
        <v>1</v>
      </c>
      <c r="F802" s="159" t="s">
        <v>152</v>
      </c>
      <c r="H802" s="160">
        <v>85.652000000000001</v>
      </c>
      <c r="I802" s="161"/>
      <c r="J802" s="161"/>
      <c r="M802" s="157"/>
      <c r="N802" s="239"/>
      <c r="X802" s="162"/>
      <c r="AT802" s="158" t="s">
        <v>149</v>
      </c>
      <c r="AU802" s="158" t="s">
        <v>84</v>
      </c>
      <c r="AV802" s="14" t="s">
        <v>147</v>
      </c>
      <c r="AW802" s="14" t="s">
        <v>4</v>
      </c>
      <c r="AX802" s="14" t="s">
        <v>82</v>
      </c>
      <c r="AY802" s="158" t="s">
        <v>140</v>
      </c>
    </row>
    <row r="803" spans="2:65" s="1" customFormat="1" ht="24.15" customHeight="1">
      <c r="B803" s="130"/>
      <c r="C803" s="131" t="s">
        <v>833</v>
      </c>
      <c r="D803" s="131" t="s">
        <v>143</v>
      </c>
      <c r="E803" s="132" t="s">
        <v>834</v>
      </c>
      <c r="F803" s="133" t="s">
        <v>835</v>
      </c>
      <c r="G803" s="134" t="s">
        <v>155</v>
      </c>
      <c r="H803" s="135">
        <v>5.59</v>
      </c>
      <c r="I803" s="136"/>
      <c r="J803" s="136"/>
      <c r="K803" s="137">
        <f>ROUND(P803*H803,2)</f>
        <v>0</v>
      </c>
      <c r="L803" s="138"/>
      <c r="M803" s="32"/>
      <c r="N803" s="236" t="s">
        <v>1</v>
      </c>
      <c r="O803" s="139" t="s">
        <v>37</v>
      </c>
      <c r="P803" s="140">
        <f>I803+J803</f>
        <v>0</v>
      </c>
      <c r="Q803" s="140">
        <f>ROUND(I803*H803,2)</f>
        <v>0</v>
      </c>
      <c r="R803" s="140">
        <f>ROUND(J803*H803,2)</f>
        <v>0</v>
      </c>
      <c r="T803" s="141">
        <f>S803*H803</f>
        <v>0</v>
      </c>
      <c r="U803" s="141">
        <v>7.1500000000000002E-6</v>
      </c>
      <c r="V803" s="141">
        <f>U803*H803</f>
        <v>3.9968500000000002E-5</v>
      </c>
      <c r="W803" s="141">
        <v>0</v>
      </c>
      <c r="X803" s="142">
        <f>W803*H803</f>
        <v>0</v>
      </c>
      <c r="AR803" s="143" t="s">
        <v>246</v>
      </c>
      <c r="AT803" s="143" t="s">
        <v>143</v>
      </c>
      <c r="AU803" s="143" t="s">
        <v>84</v>
      </c>
      <c r="AY803" s="17" t="s">
        <v>140</v>
      </c>
      <c r="BE803" s="144">
        <f>IF(O803="základní",K803,0)</f>
        <v>0</v>
      </c>
      <c r="BF803" s="144">
        <f>IF(O803="snížená",K803,0)</f>
        <v>0</v>
      </c>
      <c r="BG803" s="144">
        <f>IF(O803="zákl. přenesená",K803,0)</f>
        <v>0</v>
      </c>
      <c r="BH803" s="144">
        <f>IF(O803="sníž. přenesená",K803,0)</f>
        <v>0</v>
      </c>
      <c r="BI803" s="144">
        <f>IF(O803="nulová",K803,0)</f>
        <v>0</v>
      </c>
      <c r="BJ803" s="17" t="s">
        <v>82</v>
      </c>
      <c r="BK803" s="144">
        <f>ROUND(P803*H803,2)</f>
        <v>0</v>
      </c>
      <c r="BL803" s="17" t="s">
        <v>246</v>
      </c>
      <c r="BM803" s="143" t="s">
        <v>836</v>
      </c>
    </row>
    <row r="804" spans="2:65" s="1" customFormat="1">
      <c r="B804" s="32"/>
      <c r="D804" s="163" t="s">
        <v>172</v>
      </c>
      <c r="F804" s="164" t="s">
        <v>837</v>
      </c>
      <c r="I804" s="165"/>
      <c r="J804" s="165"/>
      <c r="M804" s="32"/>
      <c r="N804" s="240"/>
      <c r="X804" s="56"/>
      <c r="AT804" s="17" t="s">
        <v>172</v>
      </c>
      <c r="AU804" s="17" t="s">
        <v>84</v>
      </c>
    </row>
    <row r="805" spans="2:65" s="13" customFormat="1">
      <c r="B805" s="151"/>
      <c r="D805" s="146" t="s">
        <v>149</v>
      </c>
      <c r="E805" s="152" t="s">
        <v>1</v>
      </c>
      <c r="F805" s="153" t="s">
        <v>838</v>
      </c>
      <c r="H805" s="154">
        <v>3.87</v>
      </c>
      <c r="I805" s="155"/>
      <c r="J805" s="155"/>
      <c r="M805" s="151"/>
      <c r="N805" s="238"/>
      <c r="X805" s="156"/>
      <c r="AT805" s="152" t="s">
        <v>149</v>
      </c>
      <c r="AU805" s="152" t="s">
        <v>84</v>
      </c>
      <c r="AV805" s="13" t="s">
        <v>84</v>
      </c>
      <c r="AW805" s="13" t="s">
        <v>4</v>
      </c>
      <c r="AX805" s="13" t="s">
        <v>74</v>
      </c>
      <c r="AY805" s="152" t="s">
        <v>140</v>
      </c>
    </row>
    <row r="806" spans="2:65" s="13" customFormat="1">
      <c r="B806" s="151"/>
      <c r="D806" s="146" t="s">
        <v>149</v>
      </c>
      <c r="E806" s="152" t="s">
        <v>1</v>
      </c>
      <c r="F806" s="153" t="s">
        <v>839</v>
      </c>
      <c r="H806" s="154">
        <v>1.72</v>
      </c>
      <c r="I806" s="155"/>
      <c r="J806" s="155"/>
      <c r="M806" s="151"/>
      <c r="N806" s="238"/>
      <c r="X806" s="156"/>
      <c r="AT806" s="152" t="s">
        <v>149</v>
      </c>
      <c r="AU806" s="152" t="s">
        <v>84</v>
      </c>
      <c r="AV806" s="13" t="s">
        <v>84</v>
      </c>
      <c r="AW806" s="13" t="s">
        <v>4</v>
      </c>
      <c r="AX806" s="13" t="s">
        <v>74</v>
      </c>
      <c r="AY806" s="152" t="s">
        <v>140</v>
      </c>
    </row>
    <row r="807" spans="2:65" s="14" customFormat="1">
      <c r="B807" s="157"/>
      <c r="D807" s="146" t="s">
        <v>149</v>
      </c>
      <c r="E807" s="158" t="s">
        <v>1</v>
      </c>
      <c r="F807" s="159" t="s">
        <v>152</v>
      </c>
      <c r="H807" s="160">
        <v>5.59</v>
      </c>
      <c r="I807" s="161"/>
      <c r="J807" s="161"/>
      <c r="M807" s="157"/>
      <c r="N807" s="239"/>
      <c r="X807" s="162"/>
      <c r="AT807" s="158" t="s">
        <v>149</v>
      </c>
      <c r="AU807" s="158" t="s">
        <v>84</v>
      </c>
      <c r="AV807" s="14" t="s">
        <v>147</v>
      </c>
      <c r="AW807" s="14" t="s">
        <v>4</v>
      </c>
      <c r="AX807" s="14" t="s">
        <v>82</v>
      </c>
      <c r="AY807" s="158" t="s">
        <v>140</v>
      </c>
    </row>
    <row r="808" spans="2:65" s="1" customFormat="1" ht="24.15" customHeight="1">
      <c r="B808" s="130"/>
      <c r="C808" s="131" t="s">
        <v>840</v>
      </c>
      <c r="D808" s="131" t="s">
        <v>143</v>
      </c>
      <c r="E808" s="132" t="s">
        <v>841</v>
      </c>
      <c r="F808" s="133" t="s">
        <v>842</v>
      </c>
      <c r="G808" s="134" t="s">
        <v>155</v>
      </c>
      <c r="H808" s="135">
        <v>212.57</v>
      </c>
      <c r="I808" s="136"/>
      <c r="J808" s="136"/>
      <c r="K808" s="137">
        <f>ROUND(P808*H808,2)</f>
        <v>0</v>
      </c>
      <c r="L808" s="138"/>
      <c r="M808" s="32"/>
      <c r="N808" s="236" t="s">
        <v>1</v>
      </c>
      <c r="O808" s="139" t="s">
        <v>37</v>
      </c>
      <c r="P808" s="140">
        <f>I808+J808</f>
        <v>0</v>
      </c>
      <c r="Q808" s="140">
        <f>ROUND(I808*H808,2)</f>
        <v>0</v>
      </c>
      <c r="R808" s="140">
        <f>ROUND(J808*H808,2)</f>
        <v>0</v>
      </c>
      <c r="T808" s="141">
        <f>S808*H808</f>
        <v>0</v>
      </c>
      <c r="U808" s="141">
        <v>6.2500000000000003E-6</v>
      </c>
      <c r="V808" s="141">
        <f>U808*H808</f>
        <v>1.3285625000000001E-3</v>
      </c>
      <c r="W808" s="141">
        <v>0</v>
      </c>
      <c r="X808" s="142">
        <f>W808*H808</f>
        <v>0</v>
      </c>
      <c r="AR808" s="143" t="s">
        <v>246</v>
      </c>
      <c r="AT808" s="143" t="s">
        <v>143</v>
      </c>
      <c r="AU808" s="143" t="s">
        <v>84</v>
      </c>
      <c r="AY808" s="17" t="s">
        <v>140</v>
      </c>
      <c r="BE808" s="144">
        <f>IF(O808="základní",K808,0)</f>
        <v>0</v>
      </c>
      <c r="BF808" s="144">
        <f>IF(O808="snížená",K808,0)</f>
        <v>0</v>
      </c>
      <c r="BG808" s="144">
        <f>IF(O808="zákl. přenesená",K808,0)</f>
        <v>0</v>
      </c>
      <c r="BH808" s="144">
        <f>IF(O808="sníž. přenesená",K808,0)</f>
        <v>0</v>
      </c>
      <c r="BI808" s="144">
        <f>IF(O808="nulová",K808,0)</f>
        <v>0</v>
      </c>
      <c r="BJ808" s="17" t="s">
        <v>82</v>
      </c>
      <c r="BK808" s="144">
        <f>ROUND(P808*H808,2)</f>
        <v>0</v>
      </c>
      <c r="BL808" s="17" t="s">
        <v>246</v>
      </c>
      <c r="BM808" s="143" t="s">
        <v>843</v>
      </c>
    </row>
    <row r="809" spans="2:65" s="1" customFormat="1">
      <c r="B809" s="32"/>
      <c r="D809" s="163" t="s">
        <v>172</v>
      </c>
      <c r="F809" s="164" t="s">
        <v>844</v>
      </c>
      <c r="I809" s="165"/>
      <c r="J809" s="165"/>
      <c r="M809" s="32"/>
      <c r="N809" s="240"/>
      <c r="X809" s="56"/>
      <c r="AT809" s="17" t="s">
        <v>172</v>
      </c>
      <c r="AU809" s="17" t="s">
        <v>84</v>
      </c>
    </row>
    <row r="810" spans="2:65" s="13" customFormat="1">
      <c r="B810" s="151"/>
      <c r="D810" s="146" t="s">
        <v>149</v>
      </c>
      <c r="E810" s="152" t="s">
        <v>1</v>
      </c>
      <c r="F810" s="153" t="s">
        <v>845</v>
      </c>
      <c r="H810" s="154">
        <v>212.57</v>
      </c>
      <c r="I810" s="155"/>
      <c r="J810" s="155"/>
      <c r="M810" s="151"/>
      <c r="N810" s="238"/>
      <c r="X810" s="156"/>
      <c r="AT810" s="152" t="s">
        <v>149</v>
      </c>
      <c r="AU810" s="152" t="s">
        <v>84</v>
      </c>
      <c r="AV810" s="13" t="s">
        <v>84</v>
      </c>
      <c r="AW810" s="13" t="s">
        <v>4</v>
      </c>
      <c r="AX810" s="13" t="s">
        <v>74</v>
      </c>
      <c r="AY810" s="152" t="s">
        <v>140</v>
      </c>
    </row>
    <row r="811" spans="2:65" s="14" customFormat="1">
      <c r="B811" s="157"/>
      <c r="D811" s="146" t="s">
        <v>149</v>
      </c>
      <c r="E811" s="158" t="s">
        <v>1</v>
      </c>
      <c r="F811" s="159" t="s">
        <v>152</v>
      </c>
      <c r="H811" s="160">
        <v>212.57</v>
      </c>
      <c r="I811" s="161"/>
      <c r="J811" s="161"/>
      <c r="M811" s="157"/>
      <c r="N811" s="239"/>
      <c r="X811" s="162"/>
      <c r="AT811" s="158" t="s">
        <v>149</v>
      </c>
      <c r="AU811" s="158" t="s">
        <v>84</v>
      </c>
      <c r="AV811" s="14" t="s">
        <v>147</v>
      </c>
      <c r="AW811" s="14" t="s">
        <v>4</v>
      </c>
      <c r="AX811" s="14" t="s">
        <v>82</v>
      </c>
      <c r="AY811" s="158" t="s">
        <v>140</v>
      </c>
    </row>
    <row r="812" spans="2:65" s="1" customFormat="1" ht="37.799999999999997" customHeight="1">
      <c r="B812" s="130"/>
      <c r="C812" s="131" t="s">
        <v>846</v>
      </c>
      <c r="D812" s="131" t="s">
        <v>143</v>
      </c>
      <c r="E812" s="132" t="s">
        <v>847</v>
      </c>
      <c r="F812" s="133" t="s">
        <v>872</v>
      </c>
      <c r="G812" s="134" t="s">
        <v>155</v>
      </c>
      <c r="H812" s="135">
        <v>393.36399999999998</v>
      </c>
      <c r="I812" s="136"/>
      <c r="J812" s="136"/>
      <c r="K812" s="137">
        <f>ROUND(P812*H812,2)</f>
        <v>0</v>
      </c>
      <c r="L812" s="138"/>
      <c r="M812" s="32"/>
      <c r="N812" s="236" t="s">
        <v>1</v>
      </c>
      <c r="O812" s="139" t="s">
        <v>37</v>
      </c>
      <c r="P812" s="140">
        <f>I812+J812</f>
        <v>0</v>
      </c>
      <c r="Q812" s="140">
        <f>ROUND(I812*H812,2)</f>
        <v>0</v>
      </c>
      <c r="R812" s="140">
        <f>ROUND(J812*H812,2)</f>
        <v>0</v>
      </c>
      <c r="T812" s="141">
        <f>S812*H812</f>
        <v>0</v>
      </c>
      <c r="U812" s="141">
        <v>2.5999999999999998E-4</v>
      </c>
      <c r="V812" s="141">
        <f>U812*H812</f>
        <v>0.10227463999999999</v>
      </c>
      <c r="W812" s="141">
        <v>0</v>
      </c>
      <c r="X812" s="142">
        <f>W812*H812</f>
        <v>0</v>
      </c>
      <c r="AR812" s="143" t="s">
        <v>246</v>
      </c>
      <c r="AT812" s="143" t="s">
        <v>143</v>
      </c>
      <c r="AU812" s="143" t="s">
        <v>84</v>
      </c>
      <c r="AY812" s="17" t="s">
        <v>140</v>
      </c>
      <c r="BE812" s="144">
        <f>IF(O812="základní",K812,0)</f>
        <v>0</v>
      </c>
      <c r="BF812" s="144">
        <f>IF(O812="snížená",K812,0)</f>
        <v>0</v>
      </c>
      <c r="BG812" s="144">
        <f>IF(O812="zákl. přenesená",K812,0)</f>
        <v>0</v>
      </c>
      <c r="BH812" s="144">
        <f>IF(O812="sníž. přenesená",K812,0)</f>
        <v>0</v>
      </c>
      <c r="BI812" s="144">
        <f>IF(O812="nulová",K812,0)</f>
        <v>0</v>
      </c>
      <c r="BJ812" s="17" t="s">
        <v>82</v>
      </c>
      <c r="BK812" s="144">
        <f>ROUND(P812*H812,2)</f>
        <v>0</v>
      </c>
      <c r="BL812" s="17" t="s">
        <v>246</v>
      </c>
      <c r="BM812" s="143" t="s">
        <v>848</v>
      </c>
    </row>
    <row r="813" spans="2:65" s="12" customFormat="1">
      <c r="B813" s="145"/>
      <c r="D813" s="146" t="s">
        <v>149</v>
      </c>
      <c r="E813" s="147" t="s">
        <v>1</v>
      </c>
      <c r="F813" s="148" t="s">
        <v>195</v>
      </c>
      <c r="H813" s="147" t="s">
        <v>1</v>
      </c>
      <c r="I813" s="149"/>
      <c r="J813" s="149"/>
      <c r="M813" s="145"/>
      <c r="N813" s="237"/>
      <c r="X813" s="150"/>
      <c r="AT813" s="147" t="s">
        <v>149</v>
      </c>
      <c r="AU813" s="147" t="s">
        <v>84</v>
      </c>
      <c r="AV813" s="12" t="s">
        <v>82</v>
      </c>
      <c r="AW813" s="12" t="s">
        <v>4</v>
      </c>
      <c r="AX813" s="12" t="s">
        <v>74</v>
      </c>
      <c r="AY813" s="147" t="s">
        <v>140</v>
      </c>
    </row>
    <row r="814" spans="2:65" s="13" customFormat="1">
      <c r="B814" s="151"/>
      <c r="D814" s="146" t="s">
        <v>149</v>
      </c>
      <c r="E814" s="152" t="s">
        <v>1</v>
      </c>
      <c r="F814" s="153" t="s">
        <v>196</v>
      </c>
      <c r="H814" s="154">
        <v>57.835000000000001</v>
      </c>
      <c r="I814" s="155"/>
      <c r="J814" s="155"/>
      <c r="M814" s="151"/>
      <c r="N814" s="238"/>
      <c r="X814" s="156"/>
      <c r="AT814" s="152" t="s">
        <v>149</v>
      </c>
      <c r="AU814" s="152" t="s">
        <v>84</v>
      </c>
      <c r="AV814" s="13" t="s">
        <v>84</v>
      </c>
      <c r="AW814" s="13" t="s">
        <v>4</v>
      </c>
      <c r="AX814" s="13" t="s">
        <v>74</v>
      </c>
      <c r="AY814" s="152" t="s">
        <v>140</v>
      </c>
    </row>
    <row r="815" spans="2:65" s="15" customFormat="1">
      <c r="B815" s="166"/>
      <c r="D815" s="146" t="s">
        <v>149</v>
      </c>
      <c r="E815" s="167" t="s">
        <v>1</v>
      </c>
      <c r="F815" s="168" t="s">
        <v>197</v>
      </c>
      <c r="H815" s="169">
        <v>57.835000000000001</v>
      </c>
      <c r="I815" s="170"/>
      <c r="J815" s="170"/>
      <c r="M815" s="166"/>
      <c r="N815" s="241"/>
      <c r="X815" s="171"/>
      <c r="AT815" s="167" t="s">
        <v>149</v>
      </c>
      <c r="AU815" s="167" t="s">
        <v>84</v>
      </c>
      <c r="AV815" s="15" t="s">
        <v>141</v>
      </c>
      <c r="AW815" s="15" t="s">
        <v>4</v>
      </c>
      <c r="AX815" s="15" t="s">
        <v>74</v>
      </c>
      <c r="AY815" s="167" t="s">
        <v>140</v>
      </c>
    </row>
    <row r="816" spans="2:65" s="12" customFormat="1">
      <c r="B816" s="145"/>
      <c r="D816" s="146" t="s">
        <v>149</v>
      </c>
      <c r="E816" s="147" t="s">
        <v>1</v>
      </c>
      <c r="F816" s="148" t="s">
        <v>198</v>
      </c>
      <c r="H816" s="147" t="s">
        <v>1</v>
      </c>
      <c r="I816" s="149"/>
      <c r="J816" s="149"/>
      <c r="M816" s="145"/>
      <c r="N816" s="237"/>
      <c r="X816" s="150"/>
      <c r="AT816" s="147" t="s">
        <v>149</v>
      </c>
      <c r="AU816" s="147" t="s">
        <v>84</v>
      </c>
      <c r="AV816" s="12" t="s">
        <v>82</v>
      </c>
      <c r="AW816" s="12" t="s">
        <v>4</v>
      </c>
      <c r="AX816" s="12" t="s">
        <v>74</v>
      </c>
      <c r="AY816" s="147" t="s">
        <v>140</v>
      </c>
    </row>
    <row r="817" spans="2:65" s="13" customFormat="1" ht="30.6">
      <c r="B817" s="151"/>
      <c r="D817" s="146" t="s">
        <v>149</v>
      </c>
      <c r="E817" s="152" t="s">
        <v>1</v>
      </c>
      <c r="F817" s="153" t="s">
        <v>199</v>
      </c>
      <c r="H817" s="154">
        <v>75.131</v>
      </c>
      <c r="I817" s="155"/>
      <c r="J817" s="155"/>
      <c r="M817" s="151"/>
      <c r="N817" s="238"/>
      <c r="X817" s="156"/>
      <c r="AT817" s="152" t="s">
        <v>149</v>
      </c>
      <c r="AU817" s="152" t="s">
        <v>84</v>
      </c>
      <c r="AV817" s="13" t="s">
        <v>84</v>
      </c>
      <c r="AW817" s="13" t="s">
        <v>4</v>
      </c>
      <c r="AX817" s="13" t="s">
        <v>74</v>
      </c>
      <c r="AY817" s="152" t="s">
        <v>140</v>
      </c>
    </row>
    <row r="818" spans="2:65" s="15" customFormat="1">
      <c r="B818" s="166"/>
      <c r="D818" s="146" t="s">
        <v>149</v>
      </c>
      <c r="E818" s="167" t="s">
        <v>1</v>
      </c>
      <c r="F818" s="168" t="s">
        <v>197</v>
      </c>
      <c r="H818" s="169">
        <v>75.131</v>
      </c>
      <c r="I818" s="170"/>
      <c r="J818" s="170"/>
      <c r="M818" s="166"/>
      <c r="N818" s="241"/>
      <c r="X818" s="171"/>
      <c r="AT818" s="167" t="s">
        <v>149</v>
      </c>
      <c r="AU818" s="167" t="s">
        <v>84</v>
      </c>
      <c r="AV818" s="15" t="s">
        <v>141</v>
      </c>
      <c r="AW818" s="15" t="s">
        <v>4</v>
      </c>
      <c r="AX818" s="15" t="s">
        <v>74</v>
      </c>
      <c r="AY818" s="167" t="s">
        <v>140</v>
      </c>
    </row>
    <row r="819" spans="2:65" s="12" customFormat="1" ht="20.399999999999999">
      <c r="B819" s="145"/>
      <c r="D819" s="146" t="s">
        <v>149</v>
      </c>
      <c r="E819" s="147" t="s">
        <v>1</v>
      </c>
      <c r="F819" s="148" t="s">
        <v>205</v>
      </c>
      <c r="H819" s="147" t="s">
        <v>1</v>
      </c>
      <c r="I819" s="149"/>
      <c r="J819" s="149"/>
      <c r="M819" s="145"/>
      <c r="N819" s="237"/>
      <c r="X819" s="150"/>
      <c r="AT819" s="147" t="s">
        <v>149</v>
      </c>
      <c r="AU819" s="147" t="s">
        <v>84</v>
      </c>
      <c r="AV819" s="12" t="s">
        <v>82</v>
      </c>
      <c r="AW819" s="12" t="s">
        <v>4</v>
      </c>
      <c r="AX819" s="12" t="s">
        <v>74</v>
      </c>
      <c r="AY819" s="147" t="s">
        <v>140</v>
      </c>
    </row>
    <row r="820" spans="2:65" s="13" customFormat="1" ht="20.399999999999999">
      <c r="B820" s="151"/>
      <c r="D820" s="146" t="s">
        <v>149</v>
      </c>
      <c r="E820" s="152" t="s">
        <v>1</v>
      </c>
      <c r="F820" s="153" t="s">
        <v>206</v>
      </c>
      <c r="H820" s="154">
        <v>68.808000000000007</v>
      </c>
      <c r="I820" s="155"/>
      <c r="J820" s="155"/>
      <c r="M820" s="151"/>
      <c r="N820" s="238"/>
      <c r="X820" s="156"/>
      <c r="AT820" s="152" t="s">
        <v>149</v>
      </c>
      <c r="AU820" s="152" t="s">
        <v>84</v>
      </c>
      <c r="AV820" s="13" t="s">
        <v>84</v>
      </c>
      <c r="AW820" s="13" t="s">
        <v>4</v>
      </c>
      <c r="AX820" s="13" t="s">
        <v>74</v>
      </c>
      <c r="AY820" s="152" t="s">
        <v>140</v>
      </c>
    </row>
    <row r="821" spans="2:65" s="13" customFormat="1">
      <c r="B821" s="151"/>
      <c r="D821" s="146" t="s">
        <v>149</v>
      </c>
      <c r="E821" s="152" t="s">
        <v>1</v>
      </c>
      <c r="F821" s="153" t="s">
        <v>207</v>
      </c>
      <c r="H821" s="154">
        <v>-4.7300000000000004</v>
      </c>
      <c r="I821" s="155"/>
      <c r="J821" s="155"/>
      <c r="M821" s="151"/>
      <c r="N821" s="238"/>
      <c r="X821" s="156"/>
      <c r="AT821" s="152" t="s">
        <v>149</v>
      </c>
      <c r="AU821" s="152" t="s">
        <v>84</v>
      </c>
      <c r="AV821" s="13" t="s">
        <v>84</v>
      </c>
      <c r="AW821" s="13" t="s">
        <v>4</v>
      </c>
      <c r="AX821" s="13" t="s">
        <v>74</v>
      </c>
      <c r="AY821" s="152" t="s">
        <v>140</v>
      </c>
    </row>
    <row r="822" spans="2:65" s="15" customFormat="1">
      <c r="B822" s="166"/>
      <c r="D822" s="146" t="s">
        <v>149</v>
      </c>
      <c r="E822" s="167" t="s">
        <v>1</v>
      </c>
      <c r="F822" s="168" t="s">
        <v>197</v>
      </c>
      <c r="H822" s="169">
        <v>64.078000000000003</v>
      </c>
      <c r="I822" s="170"/>
      <c r="J822" s="170"/>
      <c r="M822" s="166"/>
      <c r="N822" s="241"/>
      <c r="X822" s="171"/>
      <c r="AT822" s="167" t="s">
        <v>149</v>
      </c>
      <c r="AU822" s="167" t="s">
        <v>84</v>
      </c>
      <c r="AV822" s="15" t="s">
        <v>141</v>
      </c>
      <c r="AW822" s="15" t="s">
        <v>4</v>
      </c>
      <c r="AX822" s="15" t="s">
        <v>74</v>
      </c>
      <c r="AY822" s="167" t="s">
        <v>140</v>
      </c>
    </row>
    <row r="823" spans="2:65" s="12" customFormat="1">
      <c r="B823" s="145"/>
      <c r="D823" s="146" t="s">
        <v>149</v>
      </c>
      <c r="E823" s="147" t="s">
        <v>1</v>
      </c>
      <c r="F823" s="148" t="s">
        <v>797</v>
      </c>
      <c r="H823" s="147" t="s">
        <v>1</v>
      </c>
      <c r="I823" s="149"/>
      <c r="J823" s="149"/>
      <c r="M823" s="145"/>
      <c r="N823" s="237"/>
      <c r="X823" s="150"/>
      <c r="AT823" s="147" t="s">
        <v>149</v>
      </c>
      <c r="AU823" s="147" t="s">
        <v>84</v>
      </c>
      <c r="AV823" s="12" t="s">
        <v>82</v>
      </c>
      <c r="AW823" s="12" t="s">
        <v>4</v>
      </c>
      <c r="AX823" s="12" t="s">
        <v>74</v>
      </c>
      <c r="AY823" s="147" t="s">
        <v>140</v>
      </c>
    </row>
    <row r="824" spans="2:65" s="13" customFormat="1">
      <c r="B824" s="151"/>
      <c r="D824" s="146" t="s">
        <v>149</v>
      </c>
      <c r="E824" s="152" t="s">
        <v>1</v>
      </c>
      <c r="F824" s="153" t="s">
        <v>798</v>
      </c>
      <c r="H824" s="154">
        <v>53.36</v>
      </c>
      <c r="I824" s="155"/>
      <c r="J824" s="155"/>
      <c r="M824" s="151"/>
      <c r="N824" s="238"/>
      <c r="X824" s="156"/>
      <c r="AT824" s="152" t="s">
        <v>149</v>
      </c>
      <c r="AU824" s="152" t="s">
        <v>84</v>
      </c>
      <c r="AV824" s="13" t="s">
        <v>84</v>
      </c>
      <c r="AW824" s="13" t="s">
        <v>4</v>
      </c>
      <c r="AX824" s="13" t="s">
        <v>74</v>
      </c>
      <c r="AY824" s="152" t="s">
        <v>140</v>
      </c>
    </row>
    <row r="825" spans="2:65" s="13" customFormat="1">
      <c r="B825" s="151"/>
      <c r="D825" s="146" t="s">
        <v>149</v>
      </c>
      <c r="E825" s="152" t="s">
        <v>1</v>
      </c>
      <c r="F825" s="153" t="s">
        <v>799</v>
      </c>
      <c r="H825" s="154">
        <v>137.78</v>
      </c>
      <c r="I825" s="155"/>
      <c r="J825" s="155"/>
      <c r="M825" s="151"/>
      <c r="N825" s="238"/>
      <c r="X825" s="156"/>
      <c r="AT825" s="152" t="s">
        <v>149</v>
      </c>
      <c r="AU825" s="152" t="s">
        <v>84</v>
      </c>
      <c r="AV825" s="13" t="s">
        <v>84</v>
      </c>
      <c r="AW825" s="13" t="s">
        <v>4</v>
      </c>
      <c r="AX825" s="13" t="s">
        <v>74</v>
      </c>
      <c r="AY825" s="152" t="s">
        <v>140</v>
      </c>
    </row>
    <row r="826" spans="2:65" s="13" customFormat="1">
      <c r="B826" s="151"/>
      <c r="D826" s="146" t="s">
        <v>149</v>
      </c>
      <c r="E826" s="152" t="s">
        <v>1</v>
      </c>
      <c r="F826" s="153" t="s">
        <v>800</v>
      </c>
      <c r="H826" s="154">
        <v>5.18</v>
      </c>
      <c r="I826" s="155"/>
      <c r="J826" s="155"/>
      <c r="M826" s="151"/>
      <c r="N826" s="238"/>
      <c r="X826" s="156"/>
      <c r="AT826" s="152" t="s">
        <v>149</v>
      </c>
      <c r="AU826" s="152" t="s">
        <v>84</v>
      </c>
      <c r="AV826" s="13" t="s">
        <v>84</v>
      </c>
      <c r="AW826" s="13" t="s">
        <v>4</v>
      </c>
      <c r="AX826" s="13" t="s">
        <v>74</v>
      </c>
      <c r="AY826" s="152" t="s">
        <v>140</v>
      </c>
    </row>
    <row r="827" spans="2:65" s="15" customFormat="1">
      <c r="B827" s="166"/>
      <c r="D827" s="146" t="s">
        <v>149</v>
      </c>
      <c r="E827" s="167" t="s">
        <v>1</v>
      </c>
      <c r="F827" s="168" t="s">
        <v>197</v>
      </c>
      <c r="H827" s="169">
        <v>196.32</v>
      </c>
      <c r="I827" s="170"/>
      <c r="J827" s="170"/>
      <c r="M827" s="166"/>
      <c r="N827" s="241"/>
      <c r="X827" s="171"/>
      <c r="AT827" s="167" t="s">
        <v>149</v>
      </c>
      <c r="AU827" s="167" t="s">
        <v>84</v>
      </c>
      <c r="AV827" s="15" t="s">
        <v>141</v>
      </c>
      <c r="AW827" s="15" t="s">
        <v>4</v>
      </c>
      <c r="AX827" s="15" t="s">
        <v>74</v>
      </c>
      <c r="AY827" s="167" t="s">
        <v>140</v>
      </c>
    </row>
    <row r="828" spans="2:65" s="14" customFormat="1">
      <c r="B828" s="157"/>
      <c r="D828" s="146" t="s">
        <v>149</v>
      </c>
      <c r="E828" s="158" t="s">
        <v>1</v>
      </c>
      <c r="F828" s="159" t="s">
        <v>152</v>
      </c>
      <c r="H828" s="160">
        <v>393.36399999999998</v>
      </c>
      <c r="I828" s="161"/>
      <c r="J828" s="161"/>
      <c r="M828" s="157"/>
      <c r="N828" s="239"/>
      <c r="X828" s="162"/>
      <c r="AT828" s="158" t="s">
        <v>149</v>
      </c>
      <c r="AU828" s="158" t="s">
        <v>84</v>
      </c>
      <c r="AV828" s="14" t="s">
        <v>147</v>
      </c>
      <c r="AW828" s="14" t="s">
        <v>4</v>
      </c>
      <c r="AX828" s="14" t="s">
        <v>82</v>
      </c>
      <c r="AY828" s="158" t="s">
        <v>140</v>
      </c>
    </row>
    <row r="829" spans="2:65" s="11" customFormat="1" ht="25.95" customHeight="1">
      <c r="B829" s="118"/>
      <c r="D829" s="119" t="s">
        <v>73</v>
      </c>
      <c r="E829" s="120" t="s">
        <v>849</v>
      </c>
      <c r="F829" s="120" t="s">
        <v>850</v>
      </c>
      <c r="I829" s="121"/>
      <c r="J829" s="121"/>
      <c r="K829" s="122">
        <f>BK829</f>
        <v>0</v>
      </c>
      <c r="M829" s="118"/>
      <c r="N829" s="235"/>
      <c r="Q829" s="123">
        <f>Q830</f>
        <v>0</v>
      </c>
      <c r="R829" s="123">
        <f>R830</f>
        <v>0</v>
      </c>
      <c r="T829" s="124">
        <f>T830</f>
        <v>0</v>
      </c>
      <c r="V829" s="124">
        <f>V830</f>
        <v>0</v>
      </c>
      <c r="X829" s="125">
        <f>X830</f>
        <v>0</v>
      </c>
      <c r="AR829" s="119" t="s">
        <v>167</v>
      </c>
      <c r="AT829" s="126" t="s">
        <v>73</v>
      </c>
      <c r="AU829" s="126" t="s">
        <v>74</v>
      </c>
      <c r="AY829" s="119" t="s">
        <v>140</v>
      </c>
      <c r="BK829" s="127">
        <f>BK830</f>
        <v>0</v>
      </c>
    </row>
    <row r="830" spans="2:65" s="11" customFormat="1" ht="22.8" customHeight="1">
      <c r="B830" s="118"/>
      <c r="D830" s="119" t="s">
        <v>73</v>
      </c>
      <c r="E830" s="128" t="s">
        <v>851</v>
      </c>
      <c r="F830" s="128" t="s">
        <v>852</v>
      </c>
      <c r="I830" s="121"/>
      <c r="J830" s="121"/>
      <c r="K830" s="129">
        <f>BK830</f>
        <v>0</v>
      </c>
      <c r="M830" s="118"/>
      <c r="N830" s="235"/>
      <c r="Q830" s="123">
        <f>SUM(Q831:Q835)</f>
        <v>0</v>
      </c>
      <c r="R830" s="123">
        <f>SUM(R831:R835)</f>
        <v>0</v>
      </c>
      <c r="T830" s="124">
        <f>SUM(T831:T835)</f>
        <v>0</v>
      </c>
      <c r="V830" s="124">
        <f>SUM(V831:V835)</f>
        <v>0</v>
      </c>
      <c r="X830" s="125">
        <f>SUM(X831:X835)</f>
        <v>0</v>
      </c>
      <c r="AR830" s="119" t="s">
        <v>167</v>
      </c>
      <c r="AT830" s="126" t="s">
        <v>73</v>
      </c>
      <c r="AU830" s="126" t="s">
        <v>82</v>
      </c>
      <c r="AY830" s="119" t="s">
        <v>140</v>
      </c>
      <c r="BK830" s="127">
        <f>SUM(BK831:BK835)</f>
        <v>0</v>
      </c>
    </row>
    <row r="831" spans="2:65" s="1" customFormat="1" ht="16.5" customHeight="1">
      <c r="B831" s="130"/>
      <c r="C831" s="131" t="s">
        <v>853</v>
      </c>
      <c r="D831" s="131" t="s">
        <v>143</v>
      </c>
      <c r="E831" s="132" t="s">
        <v>854</v>
      </c>
      <c r="F831" s="133" t="s">
        <v>852</v>
      </c>
      <c r="G831" s="134" t="s">
        <v>422</v>
      </c>
      <c r="H831" s="135">
        <v>1</v>
      </c>
      <c r="I831" s="136"/>
      <c r="J831" s="136"/>
      <c r="K831" s="137">
        <f>ROUND(P831*H831,2)</f>
        <v>0</v>
      </c>
      <c r="L831" s="138"/>
      <c r="M831" s="32"/>
      <c r="N831" s="236" t="s">
        <v>1</v>
      </c>
      <c r="O831" s="139" t="s">
        <v>37</v>
      </c>
      <c r="P831" s="140">
        <f>I831+J831</f>
        <v>0</v>
      </c>
      <c r="Q831" s="140">
        <f>ROUND(I831*H831,2)</f>
        <v>0</v>
      </c>
      <c r="R831" s="140">
        <f>ROUND(J831*H831,2)</f>
        <v>0</v>
      </c>
      <c r="T831" s="141">
        <f>S831*H831</f>
        <v>0</v>
      </c>
      <c r="U831" s="141">
        <v>0</v>
      </c>
      <c r="V831" s="141">
        <f>U831*H831</f>
        <v>0</v>
      </c>
      <c r="W831" s="141">
        <v>0</v>
      </c>
      <c r="X831" s="142">
        <f>W831*H831</f>
        <v>0</v>
      </c>
      <c r="AR831" s="143" t="s">
        <v>855</v>
      </c>
      <c r="AT831" s="143" t="s">
        <v>143</v>
      </c>
      <c r="AU831" s="143" t="s">
        <v>84</v>
      </c>
      <c r="AY831" s="17" t="s">
        <v>140</v>
      </c>
      <c r="BE831" s="144">
        <f>IF(O831="základní",K831,0)</f>
        <v>0</v>
      </c>
      <c r="BF831" s="144">
        <f>IF(O831="snížená",K831,0)</f>
        <v>0</v>
      </c>
      <c r="BG831" s="144">
        <f>IF(O831="zákl. přenesená",K831,0)</f>
        <v>0</v>
      </c>
      <c r="BH831" s="144">
        <f>IF(O831="sníž. přenesená",K831,0)</f>
        <v>0</v>
      </c>
      <c r="BI831" s="144">
        <f>IF(O831="nulová",K831,0)</f>
        <v>0</v>
      </c>
      <c r="BJ831" s="17" t="s">
        <v>82</v>
      </c>
      <c r="BK831" s="144">
        <f>ROUND(P831*H831,2)</f>
        <v>0</v>
      </c>
      <c r="BL831" s="17" t="s">
        <v>855</v>
      </c>
      <c r="BM831" s="143" t="s">
        <v>856</v>
      </c>
    </row>
    <row r="832" spans="2:65" s="1" customFormat="1">
      <c r="B832" s="32"/>
      <c r="D832" s="163" t="s">
        <v>172</v>
      </c>
      <c r="F832" s="164" t="s">
        <v>857</v>
      </c>
      <c r="I832" s="165"/>
      <c r="J832" s="165"/>
      <c r="M832" s="32"/>
      <c r="N832" s="240"/>
      <c r="X832" s="56"/>
      <c r="AT832" s="17" t="s">
        <v>172</v>
      </c>
      <c r="AU832" s="17" t="s">
        <v>84</v>
      </c>
    </row>
    <row r="833" spans="2:65" s="1" customFormat="1" ht="16.5" customHeight="1">
      <c r="B833" s="130"/>
      <c r="C833" s="131" t="s">
        <v>858</v>
      </c>
      <c r="D833" s="131" t="s">
        <v>143</v>
      </c>
      <c r="E833" s="132" t="s">
        <v>859</v>
      </c>
      <c r="F833" s="133" t="s">
        <v>860</v>
      </c>
      <c r="G833" s="134" t="s">
        <v>422</v>
      </c>
      <c r="H833" s="135">
        <v>1</v>
      </c>
      <c r="I833" s="136"/>
      <c r="J833" s="136"/>
      <c r="K833" s="137">
        <f>ROUND(P833*H833,2)</f>
        <v>0</v>
      </c>
      <c r="L833" s="138"/>
      <c r="M833" s="32"/>
      <c r="N833" s="236" t="s">
        <v>1</v>
      </c>
      <c r="O833" s="139" t="s">
        <v>37</v>
      </c>
      <c r="P833" s="140">
        <f>I833+J833</f>
        <v>0</v>
      </c>
      <c r="Q833" s="140">
        <f>ROUND(I833*H833,2)</f>
        <v>0</v>
      </c>
      <c r="R833" s="140">
        <f>ROUND(J833*H833,2)</f>
        <v>0</v>
      </c>
      <c r="T833" s="141">
        <f>S833*H833</f>
        <v>0</v>
      </c>
      <c r="U833" s="141">
        <v>0</v>
      </c>
      <c r="V833" s="141">
        <f>U833*H833</f>
        <v>0</v>
      </c>
      <c r="W833" s="141">
        <v>0</v>
      </c>
      <c r="X833" s="142">
        <f>W833*H833</f>
        <v>0</v>
      </c>
      <c r="AR833" s="143" t="s">
        <v>855</v>
      </c>
      <c r="AT833" s="143" t="s">
        <v>143</v>
      </c>
      <c r="AU833" s="143" t="s">
        <v>84</v>
      </c>
      <c r="AY833" s="17" t="s">
        <v>140</v>
      </c>
      <c r="BE833" s="144">
        <f>IF(O833="základní",K833,0)</f>
        <v>0</v>
      </c>
      <c r="BF833" s="144">
        <f>IF(O833="snížená",K833,0)</f>
        <v>0</v>
      </c>
      <c r="BG833" s="144">
        <f>IF(O833="zákl. přenesená",K833,0)</f>
        <v>0</v>
      </c>
      <c r="BH833" s="144">
        <f>IF(O833="sníž. přenesená",K833,0)</f>
        <v>0</v>
      </c>
      <c r="BI833" s="144">
        <f>IF(O833="nulová",K833,0)</f>
        <v>0</v>
      </c>
      <c r="BJ833" s="17" t="s">
        <v>82</v>
      </c>
      <c r="BK833" s="144">
        <f>ROUND(P833*H833,2)</f>
        <v>0</v>
      </c>
      <c r="BL833" s="17" t="s">
        <v>855</v>
      </c>
      <c r="BM833" s="143" t="s">
        <v>861</v>
      </c>
    </row>
    <row r="834" spans="2:65" s="1" customFormat="1" ht="16.5" customHeight="1">
      <c r="B834" s="130"/>
      <c r="C834" s="131" t="s">
        <v>862</v>
      </c>
      <c r="D834" s="131" t="s">
        <v>143</v>
      </c>
      <c r="E834" s="132" t="s">
        <v>863</v>
      </c>
      <c r="F834" s="133" t="s">
        <v>864</v>
      </c>
      <c r="G834" s="134" t="s">
        <v>422</v>
      </c>
      <c r="H834" s="135">
        <v>1</v>
      </c>
      <c r="I834" s="136"/>
      <c r="J834" s="136"/>
      <c r="K834" s="137">
        <f>ROUND(P834*H834,2)</f>
        <v>0</v>
      </c>
      <c r="L834" s="138"/>
      <c r="M834" s="32"/>
      <c r="N834" s="236" t="s">
        <v>1</v>
      </c>
      <c r="O834" s="139" t="s">
        <v>37</v>
      </c>
      <c r="P834" s="140">
        <f>I834+J834</f>
        <v>0</v>
      </c>
      <c r="Q834" s="140">
        <f>ROUND(I834*H834,2)</f>
        <v>0</v>
      </c>
      <c r="R834" s="140">
        <f>ROUND(J834*H834,2)</f>
        <v>0</v>
      </c>
      <c r="T834" s="141">
        <f>S834*H834</f>
        <v>0</v>
      </c>
      <c r="U834" s="141">
        <v>0</v>
      </c>
      <c r="V834" s="141">
        <f>U834*H834</f>
        <v>0</v>
      </c>
      <c r="W834" s="141">
        <v>0</v>
      </c>
      <c r="X834" s="142">
        <f>W834*H834</f>
        <v>0</v>
      </c>
      <c r="AR834" s="143" t="s">
        <v>855</v>
      </c>
      <c r="AT834" s="143" t="s">
        <v>143</v>
      </c>
      <c r="AU834" s="143" t="s">
        <v>84</v>
      </c>
      <c r="AY834" s="17" t="s">
        <v>140</v>
      </c>
      <c r="BE834" s="144">
        <f>IF(O834="základní",K834,0)</f>
        <v>0</v>
      </c>
      <c r="BF834" s="144">
        <f>IF(O834="snížená",K834,0)</f>
        <v>0</v>
      </c>
      <c r="BG834" s="144">
        <f>IF(O834="zákl. přenesená",K834,0)</f>
        <v>0</v>
      </c>
      <c r="BH834" s="144">
        <f>IF(O834="sníž. přenesená",K834,0)</f>
        <v>0</v>
      </c>
      <c r="BI834" s="144">
        <f>IF(O834="nulová",K834,0)</f>
        <v>0</v>
      </c>
      <c r="BJ834" s="17" t="s">
        <v>82</v>
      </c>
      <c r="BK834" s="144">
        <f>ROUND(P834*H834,2)</f>
        <v>0</v>
      </c>
      <c r="BL834" s="17" t="s">
        <v>855</v>
      </c>
      <c r="BM834" s="143" t="s">
        <v>865</v>
      </c>
    </row>
    <row r="835" spans="2:65" s="1" customFormat="1">
      <c r="B835" s="32"/>
      <c r="D835" s="163" t="s">
        <v>172</v>
      </c>
      <c r="F835" s="164" t="s">
        <v>866</v>
      </c>
      <c r="I835" s="165"/>
      <c r="J835" s="165"/>
      <c r="M835" s="32"/>
      <c r="N835" s="243"/>
      <c r="O835" s="181"/>
      <c r="P835" s="181"/>
      <c r="Q835" s="181"/>
      <c r="R835" s="181"/>
      <c r="S835" s="181"/>
      <c r="T835" s="181"/>
      <c r="U835" s="181"/>
      <c r="V835" s="181"/>
      <c r="W835" s="181"/>
      <c r="X835" s="182"/>
      <c r="AT835" s="17" t="s">
        <v>172</v>
      </c>
      <c r="AU835" s="17" t="s">
        <v>84</v>
      </c>
    </row>
    <row r="836" spans="2:65" s="1" customFormat="1" ht="6.9" customHeight="1">
      <c r="B836" s="44"/>
      <c r="C836" s="45"/>
      <c r="D836" s="45"/>
      <c r="E836" s="45"/>
      <c r="F836" s="45"/>
      <c r="G836" s="45"/>
      <c r="H836" s="45"/>
      <c r="I836" s="45"/>
      <c r="J836" s="45"/>
      <c r="K836" s="45"/>
      <c r="L836" s="45"/>
      <c r="M836" s="32"/>
      <c r="N836" s="228"/>
    </row>
  </sheetData>
  <autoFilter ref="C139:L835" xr:uid="{00000000-0009-0000-0000-000001000000}"/>
  <mergeCells count="9">
    <mergeCell ref="E87:H87"/>
    <mergeCell ref="E130:H130"/>
    <mergeCell ref="E132:H132"/>
    <mergeCell ref="M2:Z2"/>
    <mergeCell ref="E7:H7"/>
    <mergeCell ref="E9:H9"/>
    <mergeCell ref="E18:H18"/>
    <mergeCell ref="E27:H27"/>
    <mergeCell ref="E85:H85"/>
  </mergeCells>
  <hyperlinks>
    <hyperlink ref="F157" r:id="rId1" xr:uid="{00000000-0004-0000-0100-000000000000}"/>
    <hyperlink ref="F162" r:id="rId2" xr:uid="{00000000-0004-0000-0100-000001000000}"/>
    <hyperlink ref="F171" r:id="rId3" xr:uid="{00000000-0004-0000-0100-000002000000}"/>
    <hyperlink ref="F180" r:id="rId4" xr:uid="{00000000-0004-0000-0100-000003000000}"/>
    <hyperlink ref="F186" r:id="rId5" xr:uid="{00000000-0004-0000-0100-000004000000}"/>
    <hyperlink ref="F194" r:id="rId6" xr:uid="{00000000-0004-0000-0100-000005000000}"/>
    <hyperlink ref="F200" r:id="rId7" xr:uid="{00000000-0004-0000-0100-000006000000}"/>
    <hyperlink ref="F206" r:id="rId8" xr:uid="{00000000-0004-0000-0100-000007000000}"/>
    <hyperlink ref="F216" r:id="rId9" xr:uid="{00000000-0004-0000-0100-000008000000}"/>
    <hyperlink ref="F224" r:id="rId10" xr:uid="{00000000-0004-0000-0100-000009000000}"/>
    <hyperlink ref="F230" r:id="rId11" xr:uid="{00000000-0004-0000-0100-00000A000000}"/>
    <hyperlink ref="F240" r:id="rId12" xr:uid="{00000000-0004-0000-0100-00000B000000}"/>
    <hyperlink ref="F245" r:id="rId13" xr:uid="{00000000-0004-0000-0100-00000C000000}"/>
    <hyperlink ref="F251" r:id="rId14" xr:uid="{00000000-0004-0000-0100-00000D000000}"/>
    <hyperlink ref="F256" r:id="rId15" xr:uid="{00000000-0004-0000-0100-00000E000000}"/>
    <hyperlink ref="F261" r:id="rId16" xr:uid="{00000000-0004-0000-0100-00000F000000}"/>
    <hyperlink ref="F277" r:id="rId17" xr:uid="{00000000-0004-0000-0100-000010000000}"/>
    <hyperlink ref="F300" r:id="rId18" xr:uid="{00000000-0004-0000-0100-000011000000}"/>
    <hyperlink ref="F302" r:id="rId19" xr:uid="{00000000-0004-0000-0100-000012000000}"/>
    <hyperlink ref="F304" r:id="rId20" xr:uid="{00000000-0004-0000-0100-000013000000}"/>
    <hyperlink ref="F306" r:id="rId21" xr:uid="{00000000-0004-0000-0100-000014000000}"/>
    <hyperlink ref="F310" r:id="rId22" xr:uid="{00000000-0004-0000-0100-000015000000}"/>
    <hyperlink ref="F313" r:id="rId23" xr:uid="{00000000-0004-0000-0100-000016000000}"/>
    <hyperlink ref="F317" r:id="rId24" xr:uid="{00000000-0004-0000-0100-000017000000}"/>
    <hyperlink ref="F328" r:id="rId25" xr:uid="{00000000-0004-0000-0100-000018000000}"/>
    <hyperlink ref="F331" r:id="rId26" xr:uid="{00000000-0004-0000-0100-000019000000}"/>
    <hyperlink ref="F343" r:id="rId27" xr:uid="{00000000-0004-0000-0100-00001A000000}"/>
    <hyperlink ref="F355" r:id="rId28" xr:uid="{00000000-0004-0000-0100-00001B000000}"/>
    <hyperlink ref="F359" r:id="rId29" xr:uid="{00000000-0004-0000-0100-00001C000000}"/>
    <hyperlink ref="F363" r:id="rId30" xr:uid="{00000000-0004-0000-0100-00001D000000}"/>
    <hyperlink ref="F367" r:id="rId31" xr:uid="{00000000-0004-0000-0100-00001E000000}"/>
    <hyperlink ref="F371" r:id="rId32" xr:uid="{00000000-0004-0000-0100-00001F000000}"/>
    <hyperlink ref="F379" r:id="rId33" xr:uid="{00000000-0004-0000-0100-000020000000}"/>
    <hyperlink ref="F385" r:id="rId34" xr:uid="{00000000-0004-0000-0100-000021000000}"/>
    <hyperlink ref="F390" r:id="rId35" xr:uid="{00000000-0004-0000-0100-000022000000}"/>
    <hyperlink ref="F396" r:id="rId36" xr:uid="{00000000-0004-0000-0100-000023000000}"/>
    <hyperlink ref="F406" r:id="rId37" xr:uid="{00000000-0004-0000-0100-000024000000}"/>
    <hyperlink ref="F414" r:id="rId38" xr:uid="{00000000-0004-0000-0100-000025000000}"/>
    <hyperlink ref="F426" r:id="rId39" xr:uid="{00000000-0004-0000-0100-000026000000}"/>
    <hyperlink ref="F438" r:id="rId40" xr:uid="{00000000-0004-0000-0100-000027000000}"/>
    <hyperlink ref="F441" r:id="rId41" xr:uid="{00000000-0004-0000-0100-000028000000}"/>
    <hyperlink ref="F446" r:id="rId42" xr:uid="{00000000-0004-0000-0100-000029000000}"/>
    <hyperlink ref="F456" r:id="rId43" xr:uid="{00000000-0004-0000-0100-00002A000000}"/>
    <hyperlink ref="F467" r:id="rId44" xr:uid="{00000000-0004-0000-0100-00002B000000}"/>
    <hyperlink ref="F472" r:id="rId45" xr:uid="{00000000-0004-0000-0100-00002C000000}"/>
    <hyperlink ref="F483" r:id="rId46" xr:uid="{00000000-0004-0000-0100-00002D000000}"/>
    <hyperlink ref="F487" r:id="rId47" xr:uid="{00000000-0004-0000-0100-00002E000000}"/>
    <hyperlink ref="F490" r:id="rId48" xr:uid="{00000000-0004-0000-0100-00002F000000}"/>
    <hyperlink ref="F501" r:id="rId49" xr:uid="{00000000-0004-0000-0100-000030000000}"/>
    <hyperlink ref="F504" r:id="rId50" xr:uid="{00000000-0004-0000-0100-000031000000}"/>
    <hyperlink ref="F510" r:id="rId51" xr:uid="{00000000-0004-0000-0100-000032000000}"/>
    <hyperlink ref="F516" r:id="rId52" xr:uid="{00000000-0004-0000-0100-000033000000}"/>
    <hyperlink ref="F522" r:id="rId53" xr:uid="{00000000-0004-0000-0100-000034000000}"/>
    <hyperlink ref="F528" r:id="rId54" xr:uid="{00000000-0004-0000-0100-000035000000}"/>
    <hyperlink ref="F534" r:id="rId55" xr:uid="{00000000-0004-0000-0100-000036000000}"/>
    <hyperlink ref="F550" r:id="rId56" xr:uid="{00000000-0004-0000-0100-000037000000}"/>
    <hyperlink ref="F553" r:id="rId57" xr:uid="{00000000-0004-0000-0100-000038000000}"/>
    <hyperlink ref="F568" r:id="rId58" xr:uid="{00000000-0004-0000-0100-000039000000}"/>
    <hyperlink ref="F583" r:id="rId59" xr:uid="{00000000-0004-0000-0100-00003A000000}"/>
    <hyperlink ref="F598" r:id="rId60" xr:uid="{00000000-0004-0000-0100-00003B000000}"/>
    <hyperlink ref="F612" r:id="rId61" xr:uid="{00000000-0004-0000-0100-00003C000000}"/>
    <hyperlink ref="F627" r:id="rId62" xr:uid="{00000000-0004-0000-0100-00003D000000}"/>
    <hyperlink ref="F642" r:id="rId63" xr:uid="{00000000-0004-0000-0100-00003E000000}"/>
    <hyperlink ref="F646" r:id="rId64" xr:uid="{00000000-0004-0000-0100-00003F000000}"/>
    <hyperlink ref="F649" r:id="rId65" xr:uid="{00000000-0004-0000-0100-000040000000}"/>
    <hyperlink ref="F656" r:id="rId66" xr:uid="{00000000-0004-0000-0100-000041000000}"/>
    <hyperlink ref="F663" r:id="rId67" xr:uid="{00000000-0004-0000-0100-000042000000}"/>
    <hyperlink ref="F670" r:id="rId68" xr:uid="{00000000-0004-0000-0100-000043000000}"/>
    <hyperlink ref="F676" r:id="rId69" xr:uid="{00000000-0004-0000-0100-000044000000}"/>
    <hyperlink ref="F689" r:id="rId70" xr:uid="{00000000-0004-0000-0100-000045000000}"/>
    <hyperlink ref="F703" r:id="rId71" xr:uid="{00000000-0004-0000-0100-000046000000}"/>
    <hyperlink ref="F710" r:id="rId72" xr:uid="{00000000-0004-0000-0100-000047000000}"/>
    <hyperlink ref="F717" r:id="rId73" xr:uid="{00000000-0004-0000-0100-000048000000}"/>
    <hyperlink ref="F723" r:id="rId74" xr:uid="{00000000-0004-0000-0100-000049000000}"/>
    <hyperlink ref="F729" r:id="rId75" xr:uid="{00000000-0004-0000-0100-00004A000000}"/>
    <hyperlink ref="F735" r:id="rId76" xr:uid="{00000000-0004-0000-0100-00004B000000}"/>
    <hyperlink ref="F745" r:id="rId77" xr:uid="{00000000-0004-0000-0100-00004C000000}"/>
    <hyperlink ref="F763" r:id="rId78" xr:uid="{00000000-0004-0000-0100-00004D000000}"/>
    <hyperlink ref="F777" r:id="rId79" xr:uid="{00000000-0004-0000-0100-00004E000000}"/>
    <hyperlink ref="F782" r:id="rId80" xr:uid="{00000000-0004-0000-0100-00004F000000}"/>
    <hyperlink ref="F800" r:id="rId81" xr:uid="{00000000-0004-0000-0100-000050000000}"/>
    <hyperlink ref="F804" r:id="rId82" xr:uid="{00000000-0004-0000-0100-000051000000}"/>
    <hyperlink ref="F809" r:id="rId83" xr:uid="{00000000-0004-0000-0100-000052000000}"/>
    <hyperlink ref="F832" r:id="rId84" xr:uid="{00000000-0004-0000-0100-000053000000}"/>
    <hyperlink ref="F835" r:id="rId85" xr:uid="{00000000-0004-0000-0100-00005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Stavební a bourací...</vt:lpstr>
      <vt:lpstr>'Rekapitulace stavby'!Názvy_tisku</vt:lpstr>
      <vt:lpstr>'SO01 - Stavební a bourací...'!Názvy_tisku</vt:lpstr>
      <vt:lpstr>'Rekapitulace stavby'!Oblast_tisku</vt:lpstr>
      <vt:lpstr>'SO01 - Stavební a bourací...'!Oblast_tisku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Čermák</dc:creator>
  <cp:lastModifiedBy>petra Kunarová</cp:lastModifiedBy>
  <dcterms:created xsi:type="dcterms:W3CDTF">2024-02-25T15:09:50Z</dcterms:created>
  <dcterms:modified xsi:type="dcterms:W3CDTF">2024-02-27T16:17:11Z</dcterms:modified>
</cp:coreProperties>
</file>